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ctrlProps/ctrlProp3.xml" ContentType="application/vnd.ms-excel.controlproperties+xml"/>
  <Override PartName="/xl/drawings/drawing3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7.xml" ContentType="application/vnd.openxmlformats-officedocument.drawing+xml"/>
  <Override PartName="/xl/comments3.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BuÇalışmaKitabı"/>
  <bookViews>
    <workbookView xWindow="360" yWindow="135" windowWidth="11295" windowHeight="6045" tabRatio="960" firstSheet="1" activeTab="1"/>
  </bookViews>
  <sheets>
    <sheet name="1a" sheetId="2" state="hidden" r:id="rId1"/>
    <sheet name="ANASAYFA" sheetId="41" r:id="rId2"/>
    <sheet name="1b" sheetId="1" r:id="rId3"/>
    <sheet name="2a" sheetId="3" state="hidden" r:id="rId4"/>
    <sheet name="2b" sheetId="15" r:id="rId5"/>
    <sheet name="3a" sheetId="14" state="hidden" r:id="rId6"/>
    <sheet name="3b" sheetId="13" r:id="rId7"/>
    <sheet name="4a" sheetId="12" state="hidden" r:id="rId8"/>
    <sheet name="4b" sheetId="11" r:id="rId9"/>
    <sheet name="5a" sheetId="10" state="hidden" r:id="rId10"/>
    <sheet name="5b" sheetId="9" r:id="rId11"/>
    <sheet name="6a" sheetId="8" state="hidden" r:id="rId12"/>
    <sheet name="6b" sheetId="7" r:id="rId13"/>
    <sheet name="7a" sheetId="6" state="hidden" r:id="rId14"/>
    <sheet name="7b" sheetId="5" r:id="rId15"/>
    <sheet name="8a" sheetId="73" state="hidden" r:id="rId16"/>
    <sheet name="8b" sheetId="75" r:id="rId17"/>
    <sheet name="9a" sheetId="27" state="hidden" r:id="rId18"/>
    <sheet name="9b" sheetId="26" r:id="rId19"/>
    <sheet name="10a" sheetId="25" state="hidden" r:id="rId20"/>
    <sheet name="10b" sheetId="24" r:id="rId21"/>
    <sheet name="11a" sheetId="72" state="hidden" r:id="rId22"/>
    <sheet name="11b" sheetId="74" r:id="rId23"/>
    <sheet name="12a" sheetId="21" state="hidden" r:id="rId24"/>
    <sheet name="12b" sheetId="20" r:id="rId25"/>
    <sheet name="13a" sheetId="19" state="hidden" r:id="rId26"/>
    <sheet name="13b" sheetId="18" r:id="rId27"/>
    <sheet name="14a" sheetId="17" state="hidden" r:id="rId28"/>
    <sheet name="14b" sheetId="16" r:id="rId29"/>
    <sheet name="15a" sheetId="64" state="hidden" r:id="rId30"/>
    <sheet name="15b" sheetId="67" r:id="rId31"/>
    <sheet name="16a" sheetId="65" state="hidden" r:id="rId32"/>
    <sheet name="MatbuKarne" sheetId="56" state="hidden" r:id="rId33"/>
    <sheet name="sonuç" sheetId="39" state="hidden" r:id="rId34"/>
    <sheet name="Sınıf Geçme" sheetId="51" state="hidden" r:id="rId35"/>
    <sheet name="Karne" sheetId="77" r:id="rId36"/>
    <sheet name="öğrbil" sheetId="53" r:id="rId37"/>
    <sheet name="Devamsızlık" sheetId="47" r:id="rId38"/>
    <sheet name="Bilgi" sheetId="78" r:id="rId39"/>
  </sheets>
  <externalReferences>
    <externalReference r:id="rId40"/>
    <externalReference r:id="rId41"/>
  </externalReferences>
  <definedNames>
    <definedName name="a" localSheetId="21">#REF!</definedName>
    <definedName name="a" localSheetId="22">#REF!</definedName>
    <definedName name="a" localSheetId="15">#REF!</definedName>
    <definedName name="a" localSheetId="16">#REF!</definedName>
    <definedName name="a" localSheetId="35">[1]aa!#REF!</definedName>
    <definedName name="a">ANASAYFA!#REF!</definedName>
    <definedName name="aa" localSheetId="21">#REF!</definedName>
    <definedName name="aa" localSheetId="22">#REF!</definedName>
    <definedName name="aa" localSheetId="15">#REF!</definedName>
    <definedName name="aa" localSheetId="16">#REF!</definedName>
    <definedName name="aa" localSheetId="35">[1]aa!#REF!</definedName>
    <definedName name="aa">ANASAYFA!#REF!</definedName>
    <definedName name="b" localSheetId="21">#REF!</definedName>
    <definedName name="b" localSheetId="22">#REF!</definedName>
    <definedName name="b" localSheetId="15">#REF!</definedName>
    <definedName name="b" localSheetId="16">#REF!</definedName>
    <definedName name="b" localSheetId="35">[1]aa!#REF!</definedName>
    <definedName name="b">ANASAYFA!#REF!</definedName>
    <definedName name="d" localSheetId="21">#REF!</definedName>
    <definedName name="d" localSheetId="22">#REF!</definedName>
    <definedName name="d" localSheetId="15">#REF!</definedName>
    <definedName name="d" localSheetId="16">#REF!</definedName>
    <definedName name="d" localSheetId="35">[1]aa!#REF!</definedName>
    <definedName name="d">ANASAYFA!#REF!</definedName>
    <definedName name="e" localSheetId="21">#REF!</definedName>
    <definedName name="e" localSheetId="22">#REF!</definedName>
    <definedName name="e" localSheetId="15">#REF!</definedName>
    <definedName name="e" localSheetId="16">#REF!</definedName>
    <definedName name="e" localSheetId="35">[1]aa!#REF!</definedName>
    <definedName name="e">ANASAYFA!#REF!</definedName>
    <definedName name="f" localSheetId="21">#REF!</definedName>
    <definedName name="f" localSheetId="22">#REF!</definedName>
    <definedName name="f" localSheetId="15">#REF!</definedName>
    <definedName name="f" localSheetId="16">#REF!</definedName>
    <definedName name="f" localSheetId="35">[1]aa!#REF!</definedName>
    <definedName name="f">ANASAYFA!#REF!</definedName>
    <definedName name="g" localSheetId="21">#REF!</definedName>
    <definedName name="g" localSheetId="22">#REF!</definedName>
    <definedName name="g" localSheetId="15">#REF!</definedName>
    <definedName name="g" localSheetId="16">#REF!</definedName>
    <definedName name="g" localSheetId="35">[1]aa!#REF!</definedName>
    <definedName name="g">ANASAYFA!#REF!</definedName>
    <definedName name="_xlnm.Print_Area" localSheetId="19">'10a'!$A$1:$U$65</definedName>
    <definedName name="_xlnm.Print_Area" localSheetId="20">'10b'!$A$1:$Y$60</definedName>
    <definedName name="_xlnm.Print_Area" localSheetId="21">'11a'!$A$1:$S$65</definedName>
    <definedName name="_xlnm.Print_Area" localSheetId="22">'11b'!$A$1:$W$60</definedName>
    <definedName name="_xlnm.Print_Area" localSheetId="23">'12a'!$A$1:$U$65</definedName>
    <definedName name="_xlnm.Print_Area" localSheetId="24">'12b'!$A$1:$Y$60</definedName>
    <definedName name="_xlnm.Print_Area" localSheetId="25">'13a'!$A$1:$U$65</definedName>
    <definedName name="_xlnm.Print_Area" localSheetId="26">'13b'!$A$1:$Y$60</definedName>
    <definedName name="_xlnm.Print_Area" localSheetId="27">'14a'!$A$1:$U$65</definedName>
    <definedName name="_xlnm.Print_Area" localSheetId="28">'14b'!$A$1:$Y$60</definedName>
    <definedName name="_xlnm.Print_Area" localSheetId="29">'15a'!$A$1:$U$65</definedName>
    <definedName name="_xlnm.Print_Area" localSheetId="30">'15b'!$A$1:$Y$60</definedName>
    <definedName name="_xlnm.Print_Area" localSheetId="31">'16a'!$A$1:$U$65</definedName>
    <definedName name="_xlnm.Print_Area" localSheetId="0">'1a'!$A$1:$U$65</definedName>
    <definedName name="_xlnm.Print_Area" localSheetId="2">'1b'!$A$1:$E$39</definedName>
    <definedName name="_xlnm.Print_Area" localSheetId="3">'2a'!$A$1:$U$65</definedName>
    <definedName name="_xlnm.Print_Area" localSheetId="4">'2b'!$A$1:$Y$38</definedName>
    <definedName name="_xlnm.Print_Area" localSheetId="5">'3a'!$A$1:$U$65</definedName>
    <definedName name="_xlnm.Print_Area" localSheetId="6">'3b'!$A$1:$Y$60</definedName>
    <definedName name="_xlnm.Print_Area" localSheetId="7">'4a'!$A$1:$U$65</definedName>
    <definedName name="_xlnm.Print_Area" localSheetId="8">'4b'!$A$1:$Y$60</definedName>
    <definedName name="_xlnm.Print_Area" localSheetId="9">'5a'!$A$1:$U$65</definedName>
    <definedName name="_xlnm.Print_Area" localSheetId="10">'5b'!$A$1:$Y$59</definedName>
    <definedName name="_xlnm.Print_Area" localSheetId="11">'6a'!$A$1:$U$65</definedName>
    <definedName name="_xlnm.Print_Area" localSheetId="12">'6b'!$A$1:$Y$60</definedName>
    <definedName name="_xlnm.Print_Area" localSheetId="13">'7a'!$A$1:$U$65</definedName>
    <definedName name="_xlnm.Print_Area" localSheetId="14">'7b'!$A$1:$Y$60</definedName>
    <definedName name="_xlnm.Print_Area" localSheetId="15">'8a'!$A$1:$S$65</definedName>
    <definedName name="_xlnm.Print_Area" localSheetId="16">'8b'!$A$1:$W$60</definedName>
    <definedName name="_xlnm.Print_Area" localSheetId="17">'9a'!$A$1:$U$65</definedName>
    <definedName name="_xlnm.Print_Area" localSheetId="18">'9b'!$A$1:$Y$60</definedName>
    <definedName name="_xlnm.Print_Area" localSheetId="1">ANASAYFA!$B$2:$O$24</definedName>
    <definedName name="_xlnm.Print_Area" localSheetId="37">Devamsızlık!$B$1:$I$54</definedName>
    <definedName name="_xlnm.Print_Area" localSheetId="35">Karne!$A$1:$BH$37</definedName>
    <definedName name="_xlnm.Print_Area" localSheetId="32">MatbuKarne!$W$2:$DE$38</definedName>
    <definedName name="_xlnm.Print_Area" localSheetId="36">öğrbil!$A$1:$P$53</definedName>
    <definedName name="_xlnm.Print_Area" localSheetId="34">'Sınıf Geçme'!$A$1:$X$69</definedName>
    <definedName name="_xlnm.Print_Area" localSheetId="33">sonuç!$A$1:$BQ$53</definedName>
  </definedNames>
  <calcPr calcId="144525"/>
</workbook>
</file>

<file path=xl/calcChain.xml><?xml version="1.0" encoding="utf-8"?>
<calcChain xmlns="http://schemas.openxmlformats.org/spreadsheetml/2006/main">
  <c r="D5" i="74" l="1"/>
  <c r="J5" i="75"/>
  <c r="Q8" i="1"/>
  <c r="L5" i="39"/>
  <c r="M5" i="39"/>
  <c r="N5" i="39" s="1"/>
  <c r="P5" i="39"/>
  <c r="Q5" i="39"/>
  <c r="R5" i="39" s="1"/>
  <c r="T5" i="39"/>
  <c r="U5" i="39"/>
  <c r="V5" i="39"/>
  <c r="X5" i="39"/>
  <c r="Y5" i="39"/>
  <c r="Z5" i="39" s="1"/>
  <c r="AB5" i="39"/>
  <c r="AC5" i="39"/>
  <c r="AD5" i="39" s="1"/>
  <c r="AF5" i="39"/>
  <c r="AG5" i="39"/>
  <c r="AH5" i="39" s="1"/>
  <c r="AJ5" i="39"/>
  <c r="AK5" i="39"/>
  <c r="AL5" i="39"/>
  <c r="AN5" i="39"/>
  <c r="AO5" i="39"/>
  <c r="AP5" i="39" s="1"/>
  <c r="AR5" i="39"/>
  <c r="AS5" i="39"/>
  <c r="AT5" i="39" s="1"/>
  <c r="AV5" i="39"/>
  <c r="AW5" i="39"/>
  <c r="AZ5" i="39"/>
  <c r="BA5" i="39"/>
  <c r="BD5" i="39"/>
  <c r="BE5" i="39"/>
  <c r="BH5" i="39"/>
  <c r="BI5" i="39"/>
  <c r="L6" i="39"/>
  <c r="M6" i="39"/>
  <c r="P6" i="39"/>
  <c r="Q6" i="39"/>
  <c r="T6" i="39"/>
  <c r="U6" i="39"/>
  <c r="X6" i="39"/>
  <c r="Y6" i="39"/>
  <c r="AB6" i="39"/>
  <c r="AC6" i="39"/>
  <c r="AF6" i="39"/>
  <c r="AG6" i="39"/>
  <c r="AJ6" i="39"/>
  <c r="AK6" i="39"/>
  <c r="AN6" i="39"/>
  <c r="AO6" i="39"/>
  <c r="AR6" i="39"/>
  <c r="AS6" i="39"/>
  <c r="AV6" i="39"/>
  <c r="AW6" i="39"/>
  <c r="AZ6" i="39"/>
  <c r="BA6" i="39"/>
  <c r="BD6" i="39"/>
  <c r="BE6" i="39"/>
  <c r="BH6" i="39"/>
  <c r="BI6" i="39"/>
  <c r="L7" i="39"/>
  <c r="M7" i="39"/>
  <c r="P7" i="39"/>
  <c r="Q7" i="39"/>
  <c r="T7" i="39"/>
  <c r="U7" i="39"/>
  <c r="X7" i="39"/>
  <c r="Y7" i="39"/>
  <c r="AB7" i="39"/>
  <c r="AC7" i="39"/>
  <c r="AF7" i="39"/>
  <c r="AG7" i="39"/>
  <c r="AJ7" i="39"/>
  <c r="AK7" i="39"/>
  <c r="AN7" i="39"/>
  <c r="AO7" i="39"/>
  <c r="AR7" i="39"/>
  <c r="AS7" i="39"/>
  <c r="AV7" i="39"/>
  <c r="AW7" i="39"/>
  <c r="AZ7" i="39"/>
  <c r="BA7" i="39"/>
  <c r="BD7" i="39"/>
  <c r="BE7" i="39"/>
  <c r="BH7" i="39"/>
  <c r="BI7" i="39"/>
  <c r="L8" i="39"/>
  <c r="M8" i="39"/>
  <c r="P8" i="39"/>
  <c r="Q8" i="39"/>
  <c r="T8" i="39"/>
  <c r="U8" i="39"/>
  <c r="X8" i="39"/>
  <c r="Y8" i="39"/>
  <c r="AB8" i="39"/>
  <c r="AC8" i="39"/>
  <c r="AF8" i="39"/>
  <c r="AG8" i="39"/>
  <c r="AJ8" i="39"/>
  <c r="AK8" i="39"/>
  <c r="AN8" i="39"/>
  <c r="AO8" i="39"/>
  <c r="AR8" i="39"/>
  <c r="AS8" i="39"/>
  <c r="AV8" i="39"/>
  <c r="AW8" i="39"/>
  <c r="AZ8" i="39"/>
  <c r="BA8" i="39"/>
  <c r="BD8" i="39"/>
  <c r="BE8" i="39"/>
  <c r="BH8" i="39"/>
  <c r="BI8" i="39"/>
  <c r="L9" i="39"/>
  <c r="M9" i="39"/>
  <c r="P9" i="39"/>
  <c r="Q9" i="39"/>
  <c r="T9" i="39"/>
  <c r="U9" i="39"/>
  <c r="X9" i="39"/>
  <c r="Y9" i="39"/>
  <c r="AB9" i="39"/>
  <c r="AC9" i="39"/>
  <c r="AF9" i="39"/>
  <c r="AG9" i="39"/>
  <c r="AJ9" i="39"/>
  <c r="AK9" i="39"/>
  <c r="AN9" i="39"/>
  <c r="AO9" i="39"/>
  <c r="AR9" i="39"/>
  <c r="AS9" i="39"/>
  <c r="AV9" i="39"/>
  <c r="AW9" i="39"/>
  <c r="AZ9" i="39"/>
  <c r="BA9" i="39"/>
  <c r="BD9" i="39"/>
  <c r="BE9" i="39"/>
  <c r="BH9" i="39"/>
  <c r="BI9" i="39"/>
  <c r="L10" i="39"/>
  <c r="M10" i="39"/>
  <c r="P10" i="39"/>
  <c r="Q10" i="39"/>
  <c r="T10" i="39"/>
  <c r="U10" i="39"/>
  <c r="X10" i="39"/>
  <c r="Y10" i="39"/>
  <c r="AB10" i="39"/>
  <c r="AC10" i="39"/>
  <c r="AF10" i="39"/>
  <c r="AG10" i="39"/>
  <c r="AJ10" i="39"/>
  <c r="AK10" i="39"/>
  <c r="AN10" i="39"/>
  <c r="AO10" i="39"/>
  <c r="AR10" i="39"/>
  <c r="AS10" i="39"/>
  <c r="AV10" i="39"/>
  <c r="AW10" i="39"/>
  <c r="AZ10" i="39"/>
  <c r="BA10" i="39"/>
  <c r="BD10" i="39"/>
  <c r="BE10" i="39"/>
  <c r="BH10" i="39"/>
  <c r="BI10" i="39"/>
  <c r="L11" i="39"/>
  <c r="M11" i="39"/>
  <c r="P11" i="39"/>
  <c r="Q11" i="39"/>
  <c r="T11" i="39"/>
  <c r="U11" i="39"/>
  <c r="X11" i="39"/>
  <c r="Y11" i="39"/>
  <c r="AB11" i="39"/>
  <c r="AC11" i="39"/>
  <c r="AF11" i="39"/>
  <c r="AG11" i="39"/>
  <c r="AJ11" i="39"/>
  <c r="AK11" i="39"/>
  <c r="AN11" i="39"/>
  <c r="AO11" i="39"/>
  <c r="AP11" i="39" s="1"/>
  <c r="AR11" i="39"/>
  <c r="AS11" i="39"/>
  <c r="AT11" i="39" s="1"/>
  <c r="AV11" i="39"/>
  <c r="AW11" i="39"/>
  <c r="AX11" i="39"/>
  <c r="AZ11" i="39"/>
  <c r="BA11" i="39"/>
  <c r="BB11" i="39"/>
  <c r="BD11" i="39"/>
  <c r="BE11" i="39"/>
  <c r="BF11" i="39"/>
  <c r="BH11" i="39"/>
  <c r="BI11" i="39"/>
  <c r="BJ11" i="39" s="1"/>
  <c r="L12" i="39"/>
  <c r="M12" i="39"/>
  <c r="N12" i="39"/>
  <c r="P12" i="39"/>
  <c r="Q12" i="39"/>
  <c r="R12" i="39"/>
  <c r="T12" i="39"/>
  <c r="U12" i="39"/>
  <c r="V12" i="39"/>
  <c r="X12" i="39"/>
  <c r="Y12" i="39"/>
  <c r="Z12" i="39" s="1"/>
  <c r="AB12" i="39"/>
  <c r="AC12" i="39"/>
  <c r="AD12" i="39"/>
  <c r="AF12" i="39"/>
  <c r="AG12" i="39"/>
  <c r="AH12" i="39"/>
  <c r="AJ12" i="39"/>
  <c r="AK12" i="39"/>
  <c r="AL12" i="39"/>
  <c r="AN12" i="39"/>
  <c r="AO12" i="39"/>
  <c r="AP12" i="39" s="1"/>
  <c r="AR12" i="39"/>
  <c r="AS12" i="39"/>
  <c r="AT12" i="39"/>
  <c r="AV12" i="39"/>
  <c r="AW12" i="39"/>
  <c r="AZ12" i="39"/>
  <c r="BA12" i="39"/>
  <c r="BD12" i="39"/>
  <c r="BE12" i="39"/>
  <c r="BH12" i="39"/>
  <c r="BI12" i="39"/>
  <c r="L13" i="39"/>
  <c r="M13" i="39"/>
  <c r="P13" i="39"/>
  <c r="Q13" i="39"/>
  <c r="T13" i="39"/>
  <c r="U13" i="39"/>
  <c r="X13" i="39"/>
  <c r="Y13" i="39"/>
  <c r="AB13" i="39"/>
  <c r="AC13" i="39"/>
  <c r="AF13" i="39"/>
  <c r="AG13" i="39"/>
  <c r="AJ13" i="39"/>
  <c r="AK13" i="39"/>
  <c r="AN13" i="39"/>
  <c r="AO13" i="39"/>
  <c r="AR13" i="39"/>
  <c r="AS13" i="39"/>
  <c r="AV13" i="39"/>
  <c r="AW13" i="39"/>
  <c r="AZ13" i="39"/>
  <c r="BA13" i="39"/>
  <c r="BD13" i="39"/>
  <c r="BE13" i="39"/>
  <c r="BH13" i="39"/>
  <c r="BI13" i="39"/>
  <c r="L14" i="39"/>
  <c r="M14" i="39"/>
  <c r="P14" i="39"/>
  <c r="Q14" i="39"/>
  <c r="T14" i="39"/>
  <c r="U14" i="39"/>
  <c r="X14" i="39"/>
  <c r="Y14" i="39"/>
  <c r="AB14" i="39"/>
  <c r="AC14" i="39"/>
  <c r="AF14" i="39"/>
  <c r="AG14" i="39"/>
  <c r="AJ14" i="39"/>
  <c r="AK14" i="39"/>
  <c r="AN14" i="39"/>
  <c r="AO14" i="39"/>
  <c r="AR14" i="39"/>
  <c r="AS14" i="39"/>
  <c r="AV14" i="39"/>
  <c r="AW14" i="39"/>
  <c r="AZ14" i="39"/>
  <c r="BA14" i="39"/>
  <c r="BD14" i="39"/>
  <c r="BE14" i="39"/>
  <c r="BH14" i="39"/>
  <c r="BI14" i="39"/>
  <c r="L15" i="39"/>
  <c r="M15" i="39"/>
  <c r="P15" i="39"/>
  <c r="Q15" i="39"/>
  <c r="T15" i="39"/>
  <c r="U15" i="39"/>
  <c r="X15" i="39"/>
  <c r="Y15" i="39"/>
  <c r="AB15" i="39"/>
  <c r="AC15" i="39"/>
  <c r="AF15" i="39"/>
  <c r="AG15" i="39"/>
  <c r="AJ15" i="39"/>
  <c r="AK15" i="39"/>
  <c r="AN15" i="39"/>
  <c r="AO15" i="39"/>
  <c r="AR15" i="39"/>
  <c r="AS15" i="39"/>
  <c r="AV15" i="39"/>
  <c r="AW15" i="39"/>
  <c r="AZ15" i="39"/>
  <c r="BA15" i="39"/>
  <c r="BD15" i="39"/>
  <c r="BE15" i="39"/>
  <c r="BH15" i="39"/>
  <c r="BI15" i="39"/>
  <c r="L16" i="39"/>
  <c r="M16" i="39"/>
  <c r="P16" i="39"/>
  <c r="Q16" i="39"/>
  <c r="T16" i="39"/>
  <c r="U16" i="39"/>
  <c r="X16" i="39"/>
  <c r="Y16" i="39"/>
  <c r="AB16" i="39"/>
  <c r="AC16" i="39"/>
  <c r="AF16" i="39"/>
  <c r="AG16" i="39"/>
  <c r="AJ16" i="39"/>
  <c r="AK16" i="39"/>
  <c r="AN16" i="39"/>
  <c r="AO16" i="39"/>
  <c r="AR16" i="39"/>
  <c r="AS16" i="39"/>
  <c r="AV16" i="39"/>
  <c r="AW16" i="39"/>
  <c r="AZ16" i="39"/>
  <c r="BA16" i="39"/>
  <c r="BD16" i="39"/>
  <c r="BE16" i="39"/>
  <c r="BH16" i="39"/>
  <c r="BI16" i="39"/>
  <c r="L17" i="39"/>
  <c r="M17" i="39"/>
  <c r="P17" i="39"/>
  <c r="Q17" i="39"/>
  <c r="T17" i="39"/>
  <c r="U17" i="39"/>
  <c r="V17" i="39" s="1"/>
  <c r="W17" i="39"/>
  <c r="X17" i="39"/>
  <c r="Y17" i="39"/>
  <c r="Z17" i="39" s="1"/>
  <c r="AA17" i="39"/>
  <c r="AB17" i="39"/>
  <c r="AC17" i="39"/>
  <c r="AD17" i="39" s="1"/>
  <c r="AE17" i="39"/>
  <c r="AF17" i="39"/>
  <c r="AG17" i="39"/>
  <c r="AH17" i="39" s="1"/>
  <c r="AJ17" i="39"/>
  <c r="AK17" i="39"/>
  <c r="AL17" i="39"/>
  <c r="AM17" i="39"/>
  <c r="AN17" i="39"/>
  <c r="AO17" i="39"/>
  <c r="AP17" i="39"/>
  <c r="AR17" i="39"/>
  <c r="AS17" i="39"/>
  <c r="AT17" i="39" s="1"/>
  <c r="AV17" i="39"/>
  <c r="AW17" i="39"/>
  <c r="AX17" i="39" s="1"/>
  <c r="AZ17" i="39"/>
  <c r="BA17" i="39"/>
  <c r="BC17" i="39" s="1"/>
  <c r="BB17" i="39"/>
  <c r="BD17" i="39"/>
  <c r="BE17" i="39"/>
  <c r="BF17" i="39"/>
  <c r="BH17" i="39"/>
  <c r="BI17" i="39"/>
  <c r="BJ17" i="39" s="1"/>
  <c r="BK17" i="39"/>
  <c r="L18" i="39"/>
  <c r="M18" i="39"/>
  <c r="N18" i="39" s="1"/>
  <c r="P18" i="39"/>
  <c r="Q18" i="39"/>
  <c r="R18" i="39"/>
  <c r="S18" i="39"/>
  <c r="T18" i="39"/>
  <c r="U18" i="39"/>
  <c r="V18" i="39"/>
  <c r="X18" i="39"/>
  <c r="Y18" i="39"/>
  <c r="Z18" i="39" s="1"/>
  <c r="AB18" i="39"/>
  <c r="AC18" i="39"/>
  <c r="AD18" i="39" s="1"/>
  <c r="AF18" i="39"/>
  <c r="AG18" i="39"/>
  <c r="AH18" i="39"/>
  <c r="AJ18" i="39"/>
  <c r="AK18" i="39"/>
  <c r="AL18" i="39" s="1"/>
  <c r="AN18" i="39"/>
  <c r="AO18" i="39"/>
  <c r="AP18" i="39"/>
  <c r="AQ18" i="39"/>
  <c r="AR18" i="39"/>
  <c r="AS18" i="39"/>
  <c r="AT18" i="39"/>
  <c r="AV18" i="39"/>
  <c r="AW18" i="39"/>
  <c r="AX18" i="39" s="1"/>
  <c r="AZ18" i="39"/>
  <c r="BA18" i="39"/>
  <c r="BB18" i="39" s="1"/>
  <c r="BD18" i="39"/>
  <c r="BE18" i="39"/>
  <c r="BG18" i="39" s="1"/>
  <c r="BF18" i="39"/>
  <c r="BH18" i="39"/>
  <c r="BI18" i="39"/>
  <c r="BJ18" i="39"/>
  <c r="L19" i="39"/>
  <c r="M19" i="39"/>
  <c r="N19" i="39" s="1"/>
  <c r="O19" i="39"/>
  <c r="P19" i="39"/>
  <c r="Q19" i="39"/>
  <c r="R19" i="39" s="1"/>
  <c r="T19" i="39"/>
  <c r="U19" i="39"/>
  <c r="V19" i="39"/>
  <c r="W19" i="39"/>
  <c r="X19" i="39"/>
  <c r="Y19" i="39"/>
  <c r="Z19" i="39"/>
  <c r="AB19" i="39"/>
  <c r="AC19" i="39"/>
  <c r="AD19" i="39" s="1"/>
  <c r="AF19" i="39"/>
  <c r="AG19" i="39"/>
  <c r="AH19" i="39" s="1"/>
  <c r="AJ19" i="39"/>
  <c r="AK19" i="39"/>
  <c r="AM19" i="39" s="1"/>
  <c r="AL19" i="39"/>
  <c r="AN19" i="39"/>
  <c r="AO19" i="39"/>
  <c r="AP19" i="39"/>
  <c r="AR19" i="39"/>
  <c r="AS19" i="39"/>
  <c r="AT19" i="39" s="1"/>
  <c r="AU19" i="39"/>
  <c r="AV19" i="39"/>
  <c r="AW19" i="39"/>
  <c r="AX19" i="39" s="1"/>
  <c r="AZ19" i="39"/>
  <c r="BA19" i="39"/>
  <c r="BB19" i="39"/>
  <c r="BC19" i="39"/>
  <c r="BD19" i="39"/>
  <c r="BE19" i="39"/>
  <c r="BF19" i="39"/>
  <c r="BH19" i="39"/>
  <c r="BI19" i="39"/>
  <c r="BJ19" i="39" s="1"/>
  <c r="L20" i="39"/>
  <c r="M20" i="39"/>
  <c r="N20" i="39" s="1"/>
  <c r="P20" i="39"/>
  <c r="Q20" i="39"/>
  <c r="R20" i="39"/>
  <c r="T20" i="39"/>
  <c r="U20" i="39"/>
  <c r="V20" i="39" s="1"/>
  <c r="X20" i="39"/>
  <c r="Y20" i="39"/>
  <c r="Z20" i="39"/>
  <c r="AB20" i="39"/>
  <c r="AC20" i="39"/>
  <c r="AD20" i="39" s="1"/>
  <c r="AF20" i="39"/>
  <c r="AG20" i="39"/>
  <c r="AI20" i="39" s="1"/>
  <c r="AH20" i="39"/>
  <c r="AJ20" i="39"/>
  <c r="AK20" i="39"/>
  <c r="AL20" i="39"/>
  <c r="AN20" i="39"/>
  <c r="AO20" i="39"/>
  <c r="AP20" i="39" s="1"/>
  <c r="AR20" i="39"/>
  <c r="AS20" i="39"/>
  <c r="AT20" i="39"/>
  <c r="AV20" i="39"/>
  <c r="AW20" i="39"/>
  <c r="AX20" i="39" s="1"/>
  <c r="AZ20" i="39"/>
  <c r="BA20" i="39"/>
  <c r="BB20" i="39" s="1"/>
  <c r="BD20" i="39"/>
  <c r="BE20" i="39"/>
  <c r="BF20" i="39"/>
  <c r="BH20" i="39"/>
  <c r="BI20" i="39"/>
  <c r="BJ20" i="39" s="1"/>
  <c r="L21" i="39"/>
  <c r="M21" i="39"/>
  <c r="N21" i="39"/>
  <c r="P21" i="39"/>
  <c r="Q21" i="39"/>
  <c r="R21" i="39" s="1"/>
  <c r="T21" i="39"/>
  <c r="U21" i="39"/>
  <c r="W21" i="39" s="1"/>
  <c r="V21" i="39"/>
  <c r="X21" i="39"/>
  <c r="Y21" i="39"/>
  <c r="Z21" i="39"/>
  <c r="AB21" i="39"/>
  <c r="AC21" i="39"/>
  <c r="AD21" i="39" s="1"/>
  <c r="AE21" i="39"/>
  <c r="AF21" i="39"/>
  <c r="AG21" i="39"/>
  <c r="AH21" i="39" s="1"/>
  <c r="AJ21" i="39"/>
  <c r="AK21" i="39"/>
  <c r="AL21" i="39"/>
  <c r="AM21" i="39"/>
  <c r="AN21" i="39"/>
  <c r="AO21" i="39"/>
  <c r="AP21" i="39"/>
  <c r="AR21" i="39"/>
  <c r="AS21" i="39"/>
  <c r="AT21" i="39" s="1"/>
  <c r="AV21" i="39"/>
  <c r="AW21" i="39"/>
  <c r="AX21" i="39"/>
  <c r="AZ21" i="39"/>
  <c r="BA21" i="39"/>
  <c r="BB21" i="39" s="1"/>
  <c r="BD21" i="39"/>
  <c r="BE21" i="39"/>
  <c r="BF21" i="39"/>
  <c r="BH21" i="39"/>
  <c r="BI21" i="39"/>
  <c r="BJ21" i="39" s="1"/>
  <c r="L22" i="39"/>
  <c r="M22" i="39"/>
  <c r="N22" i="39"/>
  <c r="P22" i="39"/>
  <c r="Q22" i="39"/>
  <c r="R22" i="39" s="1"/>
  <c r="T22" i="39"/>
  <c r="U22" i="39"/>
  <c r="V22" i="39"/>
  <c r="X22" i="39"/>
  <c r="Y22" i="39"/>
  <c r="Z22" i="39" s="1"/>
  <c r="AB22" i="39"/>
  <c r="AC22" i="39"/>
  <c r="AD22" i="39" s="1"/>
  <c r="AF22" i="39"/>
  <c r="AG22" i="39"/>
  <c r="AI22" i="39" s="1"/>
  <c r="AH22" i="39"/>
  <c r="AJ22" i="39"/>
  <c r="AK22" i="39"/>
  <c r="AL22" i="39"/>
  <c r="AN22" i="39"/>
  <c r="AO22" i="39"/>
  <c r="AP22" i="39" s="1"/>
  <c r="AQ22" i="39"/>
  <c r="AR22" i="39"/>
  <c r="AS22" i="39"/>
  <c r="AT22" i="39" s="1"/>
  <c r="AV22" i="39"/>
  <c r="AW22" i="39"/>
  <c r="AX22" i="39"/>
  <c r="AY22" i="39"/>
  <c r="AZ22" i="39"/>
  <c r="BA22" i="39"/>
  <c r="BB22" i="39"/>
  <c r="BD22" i="39"/>
  <c r="BE22" i="39"/>
  <c r="BF22" i="39" s="1"/>
  <c r="BH22" i="39"/>
  <c r="BI22" i="39"/>
  <c r="BJ22" i="39" s="1"/>
  <c r="L23" i="39"/>
  <c r="M23" i="39"/>
  <c r="O23" i="39" s="1"/>
  <c r="N23" i="39"/>
  <c r="P23" i="39"/>
  <c r="Q23" i="39"/>
  <c r="R23" i="39"/>
  <c r="T23" i="39"/>
  <c r="U23" i="39"/>
  <c r="V23" i="39" s="1"/>
  <c r="X23" i="39"/>
  <c r="Y23" i="39"/>
  <c r="Z23" i="39"/>
  <c r="AB23" i="39"/>
  <c r="AC23" i="39"/>
  <c r="AD23" i="39" s="1"/>
  <c r="AF23" i="39"/>
  <c r="AG23" i="39"/>
  <c r="AH23" i="39"/>
  <c r="AJ23" i="39"/>
  <c r="AK23" i="39"/>
  <c r="AL23" i="39" s="1"/>
  <c r="AN23" i="39"/>
  <c r="AO23" i="39"/>
  <c r="AP23" i="39"/>
  <c r="AR23" i="39"/>
  <c r="AS23" i="39"/>
  <c r="AT23" i="39" s="1"/>
  <c r="AV23" i="39"/>
  <c r="AW23" i="39"/>
  <c r="AX23" i="39" s="1"/>
  <c r="AZ23" i="39"/>
  <c r="BA23" i="39"/>
  <c r="BC23" i="39" s="1"/>
  <c r="BB23" i="39"/>
  <c r="BD23" i="39"/>
  <c r="BE23" i="39"/>
  <c r="BF23" i="39"/>
  <c r="BH23" i="39"/>
  <c r="BI23" i="39"/>
  <c r="BJ23" i="39" s="1"/>
  <c r="L24" i="39"/>
  <c r="M24" i="39"/>
  <c r="N24" i="39"/>
  <c r="P24" i="39"/>
  <c r="Q24" i="39"/>
  <c r="R24" i="39" s="1"/>
  <c r="T24" i="39"/>
  <c r="U24" i="39"/>
  <c r="V24" i="39"/>
  <c r="X24" i="39"/>
  <c r="Y24" i="39"/>
  <c r="Z24" i="39" s="1"/>
  <c r="AA24" i="39"/>
  <c r="AB24" i="39"/>
  <c r="AC24" i="39"/>
  <c r="AD24" i="39" s="1"/>
  <c r="AF24" i="39"/>
  <c r="AG24" i="39"/>
  <c r="AH24" i="39"/>
  <c r="AI24" i="39"/>
  <c r="AJ24" i="39"/>
  <c r="AK24" i="39"/>
  <c r="AL24" i="39"/>
  <c r="AN24" i="39"/>
  <c r="AO24" i="39"/>
  <c r="AP24" i="39" s="1"/>
  <c r="AR24" i="39"/>
  <c r="AS24" i="39"/>
  <c r="AT24" i="39"/>
  <c r="AV24" i="39"/>
  <c r="AW24" i="39"/>
  <c r="AX24" i="39" s="1"/>
  <c r="AY24" i="39"/>
  <c r="AZ24" i="39"/>
  <c r="BA24" i="39"/>
  <c r="BB24" i="39" s="1"/>
  <c r="BD24" i="39"/>
  <c r="BE24" i="39"/>
  <c r="BF24" i="39"/>
  <c r="BG24" i="39"/>
  <c r="BH24" i="39"/>
  <c r="BI24" i="39"/>
  <c r="BJ24" i="39"/>
  <c r="L25" i="39"/>
  <c r="M25" i="39"/>
  <c r="N25" i="39" s="1"/>
  <c r="P25" i="39"/>
  <c r="Q25" i="39"/>
  <c r="R25" i="39"/>
  <c r="T25" i="39"/>
  <c r="U25" i="39"/>
  <c r="V25" i="39" s="1"/>
  <c r="W25" i="39"/>
  <c r="X25" i="39"/>
  <c r="Y25" i="39"/>
  <c r="Z25" i="39" s="1"/>
  <c r="AB25" i="39"/>
  <c r="AC25" i="39"/>
  <c r="AD25" i="39"/>
  <c r="AE25" i="39"/>
  <c r="AF25" i="39"/>
  <c r="AG25" i="39"/>
  <c r="AH25" i="39"/>
  <c r="AJ25" i="39"/>
  <c r="AK25" i="39"/>
  <c r="AL25" i="39" s="1"/>
  <c r="AN25" i="39"/>
  <c r="AO25" i="39"/>
  <c r="AP25" i="39"/>
  <c r="AR25" i="39"/>
  <c r="AS25" i="39"/>
  <c r="AT25" i="39" s="1"/>
  <c r="AV25" i="39"/>
  <c r="AW25" i="39"/>
  <c r="AX25" i="39"/>
  <c r="AZ25" i="39"/>
  <c r="BA25" i="39"/>
  <c r="BB25" i="39" s="1"/>
  <c r="BD25" i="39"/>
  <c r="BE25" i="39"/>
  <c r="BF25" i="39" s="1"/>
  <c r="BH25" i="39"/>
  <c r="BI25" i="39"/>
  <c r="BJ25" i="39"/>
  <c r="L26" i="39"/>
  <c r="M26" i="39"/>
  <c r="N26" i="39" s="1"/>
  <c r="P26" i="39"/>
  <c r="Q26" i="39"/>
  <c r="R26" i="39"/>
  <c r="T26" i="39"/>
  <c r="U26" i="39"/>
  <c r="V26" i="39" s="1"/>
  <c r="X26" i="39"/>
  <c r="Y26" i="39"/>
  <c r="AA26" i="39" s="1"/>
  <c r="Z26" i="39"/>
  <c r="AB26" i="39"/>
  <c r="AC26" i="39"/>
  <c r="AD26" i="39"/>
  <c r="AF26" i="39"/>
  <c r="AG26" i="39"/>
  <c r="AH26" i="39" s="1"/>
  <c r="AI26" i="39"/>
  <c r="AJ26" i="39"/>
  <c r="AK26" i="39"/>
  <c r="AL26" i="39" s="1"/>
  <c r="AN26" i="39"/>
  <c r="AO26" i="39"/>
  <c r="AP26" i="39"/>
  <c r="AQ26" i="39"/>
  <c r="AR26" i="39"/>
  <c r="AS26" i="39"/>
  <c r="AT26" i="39"/>
  <c r="AV26" i="39"/>
  <c r="AW26" i="39"/>
  <c r="AX26" i="39" s="1"/>
  <c r="AZ26" i="39"/>
  <c r="BA26" i="39"/>
  <c r="BB26" i="39" s="1"/>
  <c r="BD26" i="39"/>
  <c r="BE26" i="39"/>
  <c r="BF26" i="39"/>
  <c r="BH26" i="39"/>
  <c r="BI26" i="39"/>
  <c r="BJ26" i="39" s="1"/>
  <c r="L27" i="39"/>
  <c r="M27" i="39"/>
  <c r="N27" i="39"/>
  <c r="O27" i="39"/>
  <c r="P27" i="39"/>
  <c r="Q27" i="39"/>
  <c r="R27" i="39"/>
  <c r="T27" i="39"/>
  <c r="U27" i="39"/>
  <c r="V27" i="39" s="1"/>
  <c r="X27" i="39"/>
  <c r="Y27" i="39"/>
  <c r="Z27" i="39" s="1"/>
  <c r="AB27" i="39"/>
  <c r="AC27" i="39"/>
  <c r="AE27" i="39" s="1"/>
  <c r="AD27" i="39"/>
  <c r="AF27" i="39"/>
  <c r="AG27" i="39"/>
  <c r="AH27" i="39"/>
  <c r="AJ27" i="39"/>
  <c r="AK27" i="39"/>
  <c r="AL27" i="39" s="1"/>
  <c r="AN27" i="39"/>
  <c r="AO27" i="39"/>
  <c r="AP27" i="39"/>
  <c r="AR27" i="39"/>
  <c r="AS27" i="39"/>
  <c r="AT27" i="39" s="1"/>
  <c r="AV27" i="39"/>
  <c r="AW27" i="39"/>
  <c r="AX27" i="39" s="1"/>
  <c r="AZ27" i="39"/>
  <c r="BA27" i="39"/>
  <c r="BB27" i="39"/>
  <c r="BD27" i="39"/>
  <c r="BE27" i="39"/>
  <c r="BF27" i="39" s="1"/>
  <c r="BH27" i="39"/>
  <c r="BI27" i="39"/>
  <c r="BJ27" i="39"/>
  <c r="BK27" i="39"/>
  <c r="L28" i="39"/>
  <c r="M28" i="39"/>
  <c r="N28" i="39"/>
  <c r="P28" i="39"/>
  <c r="Q28" i="39"/>
  <c r="R28" i="39" s="1"/>
  <c r="T28" i="39"/>
  <c r="U28" i="39"/>
  <c r="V28" i="39"/>
  <c r="X28" i="39"/>
  <c r="Y28" i="39"/>
  <c r="Z28" i="39" s="1"/>
  <c r="AA28" i="39"/>
  <c r="AB28" i="39"/>
  <c r="AC28" i="39"/>
  <c r="AD28" i="39" s="1"/>
  <c r="AF28" i="39"/>
  <c r="AG28" i="39"/>
  <c r="AH28" i="39"/>
  <c r="AI28" i="39"/>
  <c r="AJ28" i="39"/>
  <c r="AK28" i="39"/>
  <c r="AL28" i="39"/>
  <c r="AN28" i="39"/>
  <c r="AO28" i="39"/>
  <c r="AP28" i="39" s="1"/>
  <c r="AR28" i="39"/>
  <c r="AS28" i="39"/>
  <c r="AT28" i="39"/>
  <c r="AV28" i="39"/>
  <c r="AW28" i="39"/>
  <c r="AX28" i="39" s="1"/>
  <c r="AZ28" i="39"/>
  <c r="BA28" i="39"/>
  <c r="BB28" i="39"/>
  <c r="BD28" i="39"/>
  <c r="BE28" i="39"/>
  <c r="BF28" i="39" s="1"/>
  <c r="BH28" i="39"/>
  <c r="BI28" i="39"/>
  <c r="BJ28" i="39"/>
  <c r="L29" i="39"/>
  <c r="M29" i="39"/>
  <c r="N29" i="39" s="1"/>
  <c r="P29" i="39"/>
  <c r="Q29" i="39"/>
  <c r="R29" i="39"/>
  <c r="T29" i="39"/>
  <c r="U29" i="39"/>
  <c r="V29" i="39" s="1"/>
  <c r="X29" i="39"/>
  <c r="Y29" i="39"/>
  <c r="Z29" i="39" s="1"/>
  <c r="AB29" i="39"/>
  <c r="AC29" i="39"/>
  <c r="AD29" i="39"/>
  <c r="AF29" i="39"/>
  <c r="AG29" i="39"/>
  <c r="AH29" i="39" s="1"/>
  <c r="AJ29" i="39"/>
  <c r="AK29" i="39"/>
  <c r="AL29" i="39"/>
  <c r="AM29" i="39"/>
  <c r="AN29" i="39"/>
  <c r="AO29" i="39"/>
  <c r="AP29" i="39"/>
  <c r="AR29" i="39"/>
  <c r="AS29" i="39"/>
  <c r="AU29" i="39" s="1"/>
  <c r="CC29" i="39" s="1"/>
  <c r="AV29" i="39"/>
  <c r="AW29" i="39"/>
  <c r="AY29" i="39" s="1"/>
  <c r="CD29" i="39" s="1"/>
  <c r="AZ29" i="39"/>
  <c r="BA29" i="39"/>
  <c r="BC29" i="39" s="1"/>
  <c r="CE29" i="39" s="1"/>
  <c r="BD29" i="39"/>
  <c r="BE29" i="39"/>
  <c r="BG29" i="39"/>
  <c r="CF29" i="39" s="1"/>
  <c r="BH29" i="39"/>
  <c r="BI29" i="39"/>
  <c r="BK29" i="39"/>
  <c r="CG29" i="39" s="1"/>
  <c r="L30" i="39"/>
  <c r="M30" i="39"/>
  <c r="O30" i="39"/>
  <c r="BU30" i="39" s="1"/>
  <c r="N30" i="39"/>
  <c r="P30" i="39"/>
  <c r="Q30" i="39"/>
  <c r="R30" i="39" s="1"/>
  <c r="T30" i="39"/>
  <c r="U30" i="39"/>
  <c r="W30" i="39"/>
  <c r="BW30" i="39" s="1"/>
  <c r="V30" i="39"/>
  <c r="X30" i="39"/>
  <c r="Y30" i="39"/>
  <c r="AB30" i="39"/>
  <c r="AC30" i="39"/>
  <c r="AE30" i="39"/>
  <c r="BY30" i="39" s="1"/>
  <c r="AD30" i="39"/>
  <c r="AF30" i="39"/>
  <c r="AG30" i="39"/>
  <c r="AH30" i="39" s="1"/>
  <c r="AJ30" i="39"/>
  <c r="AK30" i="39"/>
  <c r="AM30" i="39"/>
  <c r="CA30" i="39" s="1"/>
  <c r="AN30" i="39"/>
  <c r="AO30" i="39"/>
  <c r="AQ30" i="39"/>
  <c r="CB30" i="39" s="1"/>
  <c r="AR30" i="39"/>
  <c r="AS30" i="39"/>
  <c r="AU30" i="39"/>
  <c r="CC30" i="39" s="1"/>
  <c r="AT30" i="39"/>
  <c r="AV30" i="39"/>
  <c r="AW30" i="39"/>
  <c r="AY30" i="39" s="1"/>
  <c r="CD30" i="39" s="1"/>
  <c r="AZ30" i="39"/>
  <c r="BA30" i="39"/>
  <c r="BD30" i="39"/>
  <c r="BE30" i="39"/>
  <c r="BG30" i="39"/>
  <c r="CF30" i="39" s="1"/>
  <c r="BH30" i="39"/>
  <c r="BI30" i="39"/>
  <c r="BK30" i="39"/>
  <c r="CG30" i="39" s="1"/>
  <c r="BJ30" i="39"/>
  <c r="L31" i="39"/>
  <c r="M31" i="39"/>
  <c r="O31" i="39" s="1"/>
  <c r="BU31" i="39" s="1"/>
  <c r="P31" i="39"/>
  <c r="Q31" i="39"/>
  <c r="R31" i="39" s="1"/>
  <c r="T31" i="39"/>
  <c r="U31" i="39"/>
  <c r="W31" i="39"/>
  <c r="BW31" i="39" s="1"/>
  <c r="X31" i="39"/>
  <c r="Y31" i="39"/>
  <c r="AA31" i="39"/>
  <c r="BX31" i="39" s="1"/>
  <c r="AB31" i="39"/>
  <c r="AC31" i="39"/>
  <c r="AE31" i="39"/>
  <c r="BY31" i="39" s="1"/>
  <c r="AD31" i="39"/>
  <c r="AF31" i="39"/>
  <c r="AG31" i="39"/>
  <c r="AJ31" i="39"/>
  <c r="AK31" i="39"/>
  <c r="AM31" i="39"/>
  <c r="CA31" i="39" s="1"/>
  <c r="AN31" i="39"/>
  <c r="AO31" i="39"/>
  <c r="AQ31" i="39"/>
  <c r="CB31" i="39" s="1"/>
  <c r="AR31" i="39"/>
  <c r="AS31" i="39"/>
  <c r="AU31" i="39"/>
  <c r="CC31" i="39" s="1"/>
  <c r="AT31" i="39"/>
  <c r="AV31" i="39"/>
  <c r="AW31" i="39"/>
  <c r="AY31" i="39" s="1"/>
  <c r="CD31" i="39" s="1"/>
  <c r="AZ31" i="39"/>
  <c r="BA31" i="39"/>
  <c r="BC31" i="39" s="1"/>
  <c r="CE31" i="39"/>
  <c r="BD31" i="39"/>
  <c r="BE31" i="39"/>
  <c r="BG31" i="39" s="1"/>
  <c r="CF31" i="39" s="1"/>
  <c r="BH31" i="39"/>
  <c r="BI31" i="39"/>
  <c r="L32" i="39"/>
  <c r="M32" i="39"/>
  <c r="O32" i="39"/>
  <c r="BU32" i="39" s="1"/>
  <c r="N32" i="39"/>
  <c r="P32" i="39"/>
  <c r="Q32" i="39"/>
  <c r="S32" i="39" s="1"/>
  <c r="BV32" i="39" s="1"/>
  <c r="T32" i="39"/>
  <c r="U32" i="39"/>
  <c r="X32" i="39"/>
  <c r="Y32" i="39"/>
  <c r="AA32" i="39"/>
  <c r="BX32" i="39" s="1"/>
  <c r="AB32" i="39"/>
  <c r="AC32" i="39"/>
  <c r="AE32" i="39"/>
  <c r="BY32" i="39" s="1"/>
  <c r="AF32" i="39"/>
  <c r="AG32" i="39"/>
  <c r="AI32" i="39"/>
  <c r="BZ32" i="39" s="1"/>
  <c r="AH32" i="39"/>
  <c r="AJ32" i="39"/>
  <c r="AK32" i="39"/>
  <c r="AM32" i="39" s="1"/>
  <c r="CA32" i="39" s="1"/>
  <c r="AN32" i="39"/>
  <c r="AO32" i="39"/>
  <c r="AQ32" i="39" s="1"/>
  <c r="AP32" i="39"/>
  <c r="AR32" i="39"/>
  <c r="AS32" i="39"/>
  <c r="AU32" i="39" s="1"/>
  <c r="CC32" i="39" s="1"/>
  <c r="AV32" i="39"/>
  <c r="AW32" i="39"/>
  <c r="AY32" i="39" s="1"/>
  <c r="CD32" i="39"/>
  <c r="AZ32" i="39"/>
  <c r="BA32" i="39"/>
  <c r="BD32" i="39"/>
  <c r="BE32" i="39"/>
  <c r="BG32" i="39"/>
  <c r="CF32" i="39" s="1"/>
  <c r="BF32" i="39"/>
  <c r="BH32" i="39"/>
  <c r="BI32" i="39"/>
  <c r="L33" i="39"/>
  <c r="M33" i="39"/>
  <c r="O33" i="39"/>
  <c r="BU33" i="39" s="1"/>
  <c r="P33" i="39"/>
  <c r="Q33" i="39"/>
  <c r="S33" i="39"/>
  <c r="BV33" i="39" s="1"/>
  <c r="T33" i="39"/>
  <c r="U33" i="39"/>
  <c r="W33" i="39"/>
  <c r="BW33" i="39" s="1"/>
  <c r="V33" i="39"/>
  <c r="X33" i="39"/>
  <c r="Y33" i="39"/>
  <c r="AA33" i="39" s="1"/>
  <c r="BX33" i="39" s="1"/>
  <c r="AB33" i="39"/>
  <c r="AC33" i="39"/>
  <c r="AE33" i="39" s="1"/>
  <c r="BY33" i="39"/>
  <c r="AF33" i="39"/>
  <c r="AG33" i="39"/>
  <c r="AI33" i="39" s="1"/>
  <c r="AJ33" i="39"/>
  <c r="AK33" i="39"/>
  <c r="AN33" i="39"/>
  <c r="AO33" i="39"/>
  <c r="AQ33" i="39"/>
  <c r="CB33" i="39" s="1"/>
  <c r="AR33" i="39"/>
  <c r="AS33" i="39"/>
  <c r="AU33" i="39"/>
  <c r="CC33" i="39" s="1"/>
  <c r="AV33" i="39"/>
  <c r="AW33" i="39"/>
  <c r="AY33" i="39"/>
  <c r="CD33" i="39" s="1"/>
  <c r="AZ33" i="39"/>
  <c r="BA33" i="39"/>
  <c r="BC33" i="39"/>
  <c r="CE33" i="39" s="1"/>
  <c r="BB33" i="39"/>
  <c r="BD33" i="39"/>
  <c r="BE33" i="39"/>
  <c r="BF33" i="39" s="1"/>
  <c r="BH33" i="39"/>
  <c r="BI33" i="39"/>
  <c r="BK33" i="39" s="1"/>
  <c r="CG33" i="39" s="1"/>
  <c r="BM4" i="39"/>
  <c r="BI4" i="39"/>
  <c r="BE4" i="39"/>
  <c r="BA4" i="39"/>
  <c r="AW4" i="39"/>
  <c r="AS4" i="39"/>
  <c r="AO4" i="39"/>
  <c r="AK4" i="39"/>
  <c r="AG4" i="39"/>
  <c r="AC4" i="39"/>
  <c r="Y4" i="39"/>
  <c r="U4" i="39"/>
  <c r="Q4" i="39"/>
  <c r="M4" i="39"/>
  <c r="L4" i="39"/>
  <c r="AJ6" i="77"/>
  <c r="J6" i="77"/>
  <c r="E5" i="1"/>
  <c r="Q5" i="1"/>
  <c r="D5" i="1"/>
  <c r="E4" i="1"/>
  <c r="H5" i="39"/>
  <c r="I5" i="39"/>
  <c r="H6" i="39"/>
  <c r="I6" i="39"/>
  <c r="H7" i="39"/>
  <c r="I7" i="39"/>
  <c r="H8" i="39"/>
  <c r="I8" i="39"/>
  <c r="H9" i="39"/>
  <c r="I9" i="39"/>
  <c r="H10" i="39"/>
  <c r="I10" i="39"/>
  <c r="H11" i="39"/>
  <c r="I11" i="39"/>
  <c r="H12" i="39"/>
  <c r="I12" i="39"/>
  <c r="H13" i="39"/>
  <c r="I13" i="39"/>
  <c r="H14" i="39"/>
  <c r="I14" i="39"/>
  <c r="H15" i="39"/>
  <c r="I15" i="39"/>
  <c r="H16" i="39"/>
  <c r="I16" i="39"/>
  <c r="H17" i="39"/>
  <c r="I17" i="39"/>
  <c r="H18" i="39"/>
  <c r="I18" i="39"/>
  <c r="H19" i="39"/>
  <c r="I19" i="39"/>
  <c r="H20" i="39"/>
  <c r="I20" i="39"/>
  <c r="H21" i="39"/>
  <c r="I21" i="39"/>
  <c r="H22" i="39"/>
  <c r="I22" i="39"/>
  <c r="H23" i="39"/>
  <c r="I23" i="39"/>
  <c r="H24" i="39"/>
  <c r="I24" i="39"/>
  <c r="H25" i="39"/>
  <c r="I25" i="39"/>
  <c r="H26" i="39"/>
  <c r="I26" i="39"/>
  <c r="H27" i="39"/>
  <c r="I27" i="39"/>
  <c r="H28" i="39"/>
  <c r="I28" i="39"/>
  <c r="H29" i="39"/>
  <c r="I29" i="39"/>
  <c r="H30" i="39"/>
  <c r="I30" i="39"/>
  <c r="H31" i="39"/>
  <c r="I31" i="39"/>
  <c r="H32" i="39"/>
  <c r="I32" i="39"/>
  <c r="H33" i="39"/>
  <c r="I33" i="39"/>
  <c r="H34" i="39"/>
  <c r="I34" i="39"/>
  <c r="H35" i="39"/>
  <c r="I35" i="39"/>
  <c r="H36" i="39"/>
  <c r="I36" i="39"/>
  <c r="H37" i="39"/>
  <c r="I37" i="39"/>
  <c r="H38" i="39"/>
  <c r="I38" i="39"/>
  <c r="H39" i="39"/>
  <c r="I39" i="39"/>
  <c r="H40" i="39"/>
  <c r="I40" i="39"/>
  <c r="H41" i="39"/>
  <c r="I41" i="39"/>
  <c r="H42" i="39"/>
  <c r="I42" i="39"/>
  <c r="H43" i="39"/>
  <c r="I43" i="39"/>
  <c r="H44" i="39"/>
  <c r="I44" i="39"/>
  <c r="H45" i="39"/>
  <c r="I45" i="39"/>
  <c r="H46" i="39"/>
  <c r="I46" i="39"/>
  <c r="H47" i="39"/>
  <c r="I47" i="39"/>
  <c r="H48" i="39"/>
  <c r="I48" i="39"/>
  <c r="H49" i="39"/>
  <c r="I49" i="39"/>
  <c r="H50" i="39"/>
  <c r="I50" i="39"/>
  <c r="I4" i="39"/>
  <c r="H4" i="39"/>
  <c r="D4" i="39"/>
  <c r="T36" i="77"/>
  <c r="C36" i="77"/>
  <c r="DD33" i="56"/>
  <c r="CU33" i="56"/>
  <c r="DH10" i="56"/>
  <c r="DI10" i="56"/>
  <c r="DJ10" i="56"/>
  <c r="A9" i="2"/>
  <c r="A4" i="39"/>
  <c r="AC10" i="56"/>
  <c r="AA12" i="13"/>
  <c r="AC12" i="13"/>
  <c r="AB12" i="13"/>
  <c r="AH12" i="13"/>
  <c r="AD12" i="13"/>
  <c r="AE12" i="13"/>
  <c r="AF12" i="13"/>
  <c r="AG12" i="13"/>
  <c r="AI12" i="13"/>
  <c r="AA13" i="13"/>
  <c r="AC13" i="13"/>
  <c r="AB13" i="13"/>
  <c r="AH13" i="13"/>
  <c r="AD13" i="13"/>
  <c r="AE13" i="13"/>
  <c r="AF13" i="13"/>
  <c r="AG13" i="13"/>
  <c r="AI13" i="13"/>
  <c r="AA14" i="13"/>
  <c r="AC14" i="13"/>
  <c r="AB14" i="13"/>
  <c r="AH14" i="13"/>
  <c r="AD14" i="13"/>
  <c r="AE14" i="13"/>
  <c r="AF14" i="13"/>
  <c r="AG14" i="13"/>
  <c r="AI14" i="13"/>
  <c r="AA15" i="13"/>
  <c r="AB15" i="13"/>
  <c r="AH15" i="13"/>
  <c r="AC15" i="13"/>
  <c r="AD15" i="13"/>
  <c r="AE15" i="13"/>
  <c r="AF15" i="13"/>
  <c r="AG15" i="13"/>
  <c r="AI15" i="13"/>
  <c r="AA16" i="13"/>
  <c r="AC16" i="13"/>
  <c r="AB16" i="13"/>
  <c r="AH16" i="13"/>
  <c r="AD16" i="13"/>
  <c r="AE16" i="13"/>
  <c r="AF16" i="13"/>
  <c r="AG16" i="13"/>
  <c r="AI16" i="13"/>
  <c r="AA17" i="13"/>
  <c r="AC17" i="13"/>
  <c r="AB17" i="13"/>
  <c r="AH17" i="13"/>
  <c r="AD17" i="13"/>
  <c r="AE17" i="13"/>
  <c r="AF17" i="13"/>
  <c r="AG17" i="13"/>
  <c r="AI17" i="13"/>
  <c r="AA18" i="13"/>
  <c r="AC18" i="13"/>
  <c r="AB18" i="13"/>
  <c r="AH18" i="13"/>
  <c r="AD18" i="13"/>
  <c r="AE18" i="13"/>
  <c r="AF18" i="13"/>
  <c r="AG18" i="13"/>
  <c r="AI18" i="13"/>
  <c r="AA19" i="13"/>
  <c r="AB19" i="13"/>
  <c r="AH19" i="13"/>
  <c r="AC19" i="13"/>
  <c r="AD19" i="13"/>
  <c r="AE19" i="13"/>
  <c r="AF19" i="13"/>
  <c r="AG19" i="13"/>
  <c r="AI19" i="13"/>
  <c r="AA20" i="13"/>
  <c r="AC20" i="13"/>
  <c r="AB20" i="13"/>
  <c r="AH20" i="13"/>
  <c r="AD20" i="13"/>
  <c r="AE20" i="13"/>
  <c r="AF20" i="13"/>
  <c r="AG20" i="13"/>
  <c r="AI20" i="13"/>
  <c r="AA21" i="13"/>
  <c r="AC21" i="13"/>
  <c r="AB21" i="13"/>
  <c r="AH21" i="13"/>
  <c r="AD21" i="13"/>
  <c r="AE21" i="13"/>
  <c r="AF21" i="13"/>
  <c r="AG21" i="13"/>
  <c r="AI21" i="13"/>
  <c r="AA22" i="13"/>
  <c r="AC22" i="13"/>
  <c r="AB22" i="13"/>
  <c r="AH22" i="13"/>
  <c r="AD22" i="13"/>
  <c r="AE22" i="13"/>
  <c r="AF22" i="13"/>
  <c r="AG22" i="13"/>
  <c r="AI22" i="13"/>
  <c r="AA23" i="13"/>
  <c r="AB23" i="13"/>
  <c r="AH23" i="13"/>
  <c r="AC23" i="13"/>
  <c r="AD23" i="13"/>
  <c r="AE23" i="13"/>
  <c r="AF23" i="13"/>
  <c r="AG23" i="13"/>
  <c r="AI23" i="13"/>
  <c r="AA24" i="13"/>
  <c r="AC24" i="13"/>
  <c r="AB24" i="13"/>
  <c r="AH24" i="13"/>
  <c r="AD24" i="13"/>
  <c r="AE24" i="13"/>
  <c r="AF24" i="13"/>
  <c r="AG24" i="13"/>
  <c r="AI24" i="13"/>
  <c r="AA25" i="13"/>
  <c r="AC25" i="13"/>
  <c r="AB25" i="13"/>
  <c r="AH25" i="13"/>
  <c r="AD25" i="13"/>
  <c r="AE25" i="13"/>
  <c r="AF25" i="13"/>
  <c r="AG25" i="13"/>
  <c r="AI25" i="13"/>
  <c r="AA26" i="13"/>
  <c r="AC26" i="13"/>
  <c r="AB26" i="13"/>
  <c r="AH26" i="13"/>
  <c r="AD26" i="13"/>
  <c r="AE26" i="13"/>
  <c r="Z26" i="13"/>
  <c r="AF26" i="13"/>
  <c r="AG26" i="13"/>
  <c r="AI26" i="13"/>
  <c r="AA27" i="13"/>
  <c r="AB27" i="13"/>
  <c r="AH27" i="13"/>
  <c r="AC27" i="13"/>
  <c r="AD27" i="13"/>
  <c r="AE27" i="13"/>
  <c r="AF27" i="13"/>
  <c r="AG27" i="13"/>
  <c r="AI27" i="13"/>
  <c r="AA28" i="13"/>
  <c r="AC28" i="13"/>
  <c r="AB28" i="13"/>
  <c r="AH28" i="13"/>
  <c r="AD28" i="13"/>
  <c r="AE28" i="13"/>
  <c r="AF28" i="13"/>
  <c r="AG28" i="13"/>
  <c r="AI28" i="13"/>
  <c r="AA29" i="13"/>
  <c r="AC29" i="13"/>
  <c r="AB29" i="13"/>
  <c r="AH29" i="13"/>
  <c r="AD29" i="13"/>
  <c r="AE29" i="13"/>
  <c r="AF29" i="13"/>
  <c r="AG29" i="13"/>
  <c r="AI29" i="13"/>
  <c r="AA30" i="13"/>
  <c r="AC30" i="13"/>
  <c r="AB30" i="13"/>
  <c r="AH30" i="13"/>
  <c r="AD30" i="13"/>
  <c r="AE30" i="13"/>
  <c r="AF30" i="13"/>
  <c r="AG30" i="13"/>
  <c r="AI30" i="13"/>
  <c r="AA31" i="13"/>
  <c r="AB31" i="13"/>
  <c r="AH31" i="13"/>
  <c r="AC31" i="13"/>
  <c r="AD31" i="13"/>
  <c r="AE31" i="13"/>
  <c r="AF31" i="13"/>
  <c r="AG31" i="13"/>
  <c r="AI31" i="13"/>
  <c r="AA32" i="13"/>
  <c r="AC32" i="13"/>
  <c r="AB32" i="13"/>
  <c r="AH32" i="13"/>
  <c r="AD32" i="13"/>
  <c r="AE32" i="13"/>
  <c r="AF32" i="13"/>
  <c r="AG32" i="13"/>
  <c r="AI32" i="13"/>
  <c r="AA33" i="13"/>
  <c r="AC33" i="13"/>
  <c r="AB33" i="13"/>
  <c r="AH33" i="13"/>
  <c r="AD33" i="13"/>
  <c r="AE33" i="13"/>
  <c r="AF33" i="13"/>
  <c r="AG33" i="13"/>
  <c r="AI33" i="13"/>
  <c r="AA34" i="13"/>
  <c r="AC34" i="13"/>
  <c r="AB34" i="13"/>
  <c r="AH34" i="13"/>
  <c r="AD34" i="13"/>
  <c r="AE34" i="13"/>
  <c r="AF34" i="13"/>
  <c r="AG34" i="13"/>
  <c r="AI34" i="13"/>
  <c r="AA35" i="13"/>
  <c r="AB35" i="13"/>
  <c r="AH35" i="13"/>
  <c r="AC35" i="13"/>
  <c r="AD35" i="13"/>
  <c r="AE35" i="13"/>
  <c r="AF35" i="13"/>
  <c r="AG35" i="13"/>
  <c r="AI35" i="13"/>
  <c r="AA36" i="13"/>
  <c r="AC36" i="13"/>
  <c r="AB36" i="13"/>
  <c r="AH36" i="13"/>
  <c r="AD36" i="13"/>
  <c r="AE36" i="13"/>
  <c r="AF36" i="13"/>
  <c r="AG36" i="13"/>
  <c r="AI36" i="13"/>
  <c r="AA37" i="13"/>
  <c r="AC37" i="13"/>
  <c r="AB37" i="13"/>
  <c r="AH37" i="13"/>
  <c r="AD37" i="13"/>
  <c r="AE37" i="13"/>
  <c r="AF37" i="13"/>
  <c r="AG37" i="13"/>
  <c r="AI37" i="13"/>
  <c r="AA38" i="13"/>
  <c r="AC38" i="13"/>
  <c r="AB38" i="13"/>
  <c r="AH38" i="13"/>
  <c r="AD38" i="13"/>
  <c r="AE38" i="13"/>
  <c r="AF38" i="13"/>
  <c r="AG38" i="13"/>
  <c r="AI38" i="13"/>
  <c r="AA39" i="13"/>
  <c r="AB39" i="13"/>
  <c r="AH39" i="13"/>
  <c r="AC39" i="13"/>
  <c r="AD39" i="13"/>
  <c r="AE39" i="13"/>
  <c r="AF39" i="13"/>
  <c r="AG39" i="13"/>
  <c r="AI39" i="13"/>
  <c r="AA40" i="13"/>
  <c r="AC40" i="13"/>
  <c r="AB40" i="13"/>
  <c r="AD40" i="13"/>
  <c r="AE40" i="13"/>
  <c r="AF40" i="13"/>
  <c r="AG40" i="13"/>
  <c r="AH40" i="13"/>
  <c r="AI40" i="13"/>
  <c r="AA41" i="13"/>
  <c r="AC41" i="13"/>
  <c r="AB41" i="13"/>
  <c r="AH41" i="13"/>
  <c r="AD41" i="13"/>
  <c r="AE41" i="13"/>
  <c r="AF41" i="13"/>
  <c r="AG41" i="13"/>
  <c r="AI41" i="13"/>
  <c r="AA42" i="13"/>
  <c r="AC42" i="13"/>
  <c r="AB42" i="13"/>
  <c r="AH42" i="13"/>
  <c r="AD42" i="13"/>
  <c r="AE42" i="13"/>
  <c r="AF42" i="13"/>
  <c r="AG42" i="13"/>
  <c r="AI42" i="13"/>
  <c r="AA43" i="13"/>
  <c r="AC43" i="13"/>
  <c r="AB43" i="13"/>
  <c r="AH43" i="13"/>
  <c r="AD43" i="13"/>
  <c r="AE43" i="13"/>
  <c r="AF43" i="13"/>
  <c r="AG43" i="13"/>
  <c r="AI43" i="13"/>
  <c r="AA44" i="13"/>
  <c r="AC44" i="13"/>
  <c r="AB44" i="13"/>
  <c r="AH44" i="13"/>
  <c r="AD44" i="13"/>
  <c r="AE44" i="13"/>
  <c r="AF44" i="13"/>
  <c r="AG44" i="13"/>
  <c r="AI44" i="13"/>
  <c r="AA45" i="13"/>
  <c r="AC45" i="13"/>
  <c r="AB45" i="13"/>
  <c r="AH45" i="13"/>
  <c r="AD45" i="13"/>
  <c r="AE45" i="13"/>
  <c r="AF45" i="13"/>
  <c r="AG45" i="13"/>
  <c r="AI45" i="13"/>
  <c r="AA46" i="13"/>
  <c r="AB46" i="13"/>
  <c r="AH46" i="13"/>
  <c r="AC46" i="13"/>
  <c r="AD46" i="13"/>
  <c r="AE46" i="13"/>
  <c r="AF46" i="13"/>
  <c r="AG46" i="13"/>
  <c r="AI46" i="13"/>
  <c r="AA47" i="13"/>
  <c r="AC47" i="13"/>
  <c r="AB47" i="13"/>
  <c r="AH47" i="13"/>
  <c r="AD47" i="13"/>
  <c r="AE47" i="13"/>
  <c r="Z47" i="13"/>
  <c r="AF47" i="13"/>
  <c r="AG47" i="13"/>
  <c r="AI47" i="13"/>
  <c r="AA48" i="13"/>
  <c r="AB48" i="13"/>
  <c r="AH48" i="13"/>
  <c r="AC48" i="13"/>
  <c r="AD48" i="13"/>
  <c r="AE48" i="13"/>
  <c r="AF48" i="13"/>
  <c r="AG48" i="13"/>
  <c r="AI48" i="13"/>
  <c r="AA49" i="13"/>
  <c r="AC49" i="13"/>
  <c r="AB49" i="13"/>
  <c r="AH49" i="13"/>
  <c r="AD49" i="13"/>
  <c r="AE49" i="13"/>
  <c r="AF49" i="13"/>
  <c r="AG49" i="13"/>
  <c r="AI49" i="13"/>
  <c r="AA50" i="13"/>
  <c r="AB50" i="13"/>
  <c r="AH50" i="13"/>
  <c r="AC50" i="13"/>
  <c r="AD50" i="13"/>
  <c r="AE50" i="13"/>
  <c r="AF50" i="13"/>
  <c r="AG50" i="13"/>
  <c r="AI50" i="13"/>
  <c r="AA51" i="13"/>
  <c r="AC51" i="13"/>
  <c r="AB51" i="13"/>
  <c r="AH51" i="13"/>
  <c r="AD51" i="13"/>
  <c r="AE51" i="13"/>
  <c r="AF51" i="13"/>
  <c r="AG51" i="13"/>
  <c r="AI51" i="13"/>
  <c r="AA52" i="13"/>
  <c r="AB52" i="13"/>
  <c r="AH52" i="13"/>
  <c r="AC52" i="13"/>
  <c r="AD52" i="13"/>
  <c r="AE52" i="13"/>
  <c r="AF52" i="13"/>
  <c r="AG52" i="13"/>
  <c r="AI52" i="13"/>
  <c r="AA53" i="13"/>
  <c r="AC53" i="13"/>
  <c r="AB53" i="13"/>
  <c r="AH53" i="13"/>
  <c r="AD53" i="13"/>
  <c r="AE53" i="13"/>
  <c r="AF53" i="13"/>
  <c r="AG53" i="13"/>
  <c r="AI53" i="13"/>
  <c r="AA54" i="13"/>
  <c r="AB54" i="13"/>
  <c r="AH54" i="13"/>
  <c r="AC54" i="13"/>
  <c r="AD54" i="13"/>
  <c r="AE54" i="13"/>
  <c r="AF54" i="13"/>
  <c r="AG54" i="13"/>
  <c r="AI54" i="13"/>
  <c r="AA55" i="13"/>
  <c r="AC55" i="13"/>
  <c r="AB55" i="13"/>
  <c r="AH55" i="13"/>
  <c r="AD55" i="13"/>
  <c r="AE55" i="13"/>
  <c r="AF55" i="13"/>
  <c r="AG55" i="13"/>
  <c r="AI55" i="13"/>
  <c r="AA56" i="13"/>
  <c r="AB56" i="13"/>
  <c r="AH56" i="13"/>
  <c r="AC56" i="13"/>
  <c r="AD56" i="13"/>
  <c r="AE56" i="13"/>
  <c r="AF56" i="13"/>
  <c r="AG56" i="13"/>
  <c r="AI56" i="13"/>
  <c r="AA57" i="13"/>
  <c r="AC57" i="13"/>
  <c r="AB57" i="13"/>
  <c r="AH57" i="13"/>
  <c r="AD57" i="13"/>
  <c r="AE57" i="13"/>
  <c r="AF57" i="13"/>
  <c r="AG57" i="13"/>
  <c r="AI57" i="13"/>
  <c r="AA58" i="13"/>
  <c r="AC58" i="13"/>
  <c r="AB58" i="13"/>
  <c r="AH58" i="13"/>
  <c r="AD58" i="13"/>
  <c r="AE58" i="13"/>
  <c r="AF58" i="13"/>
  <c r="AG58" i="13"/>
  <c r="AI58" i="13"/>
  <c r="AA12" i="11"/>
  <c r="AC12" i="11"/>
  <c r="AB12" i="11"/>
  <c r="AH12" i="11"/>
  <c r="AD12" i="11"/>
  <c r="AE12" i="11"/>
  <c r="AF12" i="11"/>
  <c r="AG12" i="11"/>
  <c r="AI12" i="11"/>
  <c r="AA13" i="11"/>
  <c r="AC13" i="11"/>
  <c r="AB13" i="11"/>
  <c r="AH13" i="11"/>
  <c r="AD13" i="11"/>
  <c r="AE13" i="11"/>
  <c r="Z13" i="11"/>
  <c r="AF13" i="11"/>
  <c r="AG13" i="11"/>
  <c r="AI13" i="11"/>
  <c r="AA14" i="11"/>
  <c r="AB14" i="11"/>
  <c r="AH14" i="11"/>
  <c r="AC14" i="11"/>
  <c r="AD14" i="11"/>
  <c r="AE14" i="11"/>
  <c r="AF14" i="11"/>
  <c r="AG14" i="11"/>
  <c r="AI14" i="11"/>
  <c r="AA15" i="11"/>
  <c r="AC15" i="11"/>
  <c r="AB15" i="11"/>
  <c r="AH15" i="11"/>
  <c r="AD15" i="11"/>
  <c r="AE15" i="11"/>
  <c r="AF15" i="11"/>
  <c r="AG15" i="11"/>
  <c r="AI15" i="11"/>
  <c r="AA16" i="11"/>
  <c r="AB16" i="11"/>
  <c r="AH16" i="11"/>
  <c r="AC16" i="11"/>
  <c r="AD16" i="11"/>
  <c r="AE16" i="11"/>
  <c r="AF16" i="11"/>
  <c r="AG16" i="11"/>
  <c r="AI16" i="11"/>
  <c r="AA17" i="11"/>
  <c r="AC17" i="11"/>
  <c r="AB17" i="11"/>
  <c r="AH17" i="11"/>
  <c r="AD17" i="11"/>
  <c r="AE17" i="11"/>
  <c r="AF17" i="11"/>
  <c r="AG17" i="11"/>
  <c r="AI17" i="11"/>
  <c r="AA18" i="11"/>
  <c r="AB18" i="11"/>
  <c r="AH18" i="11"/>
  <c r="AC18" i="11"/>
  <c r="AD18" i="11"/>
  <c r="AE18" i="11"/>
  <c r="AF18" i="11"/>
  <c r="AG18" i="11"/>
  <c r="AI18" i="11"/>
  <c r="AA19" i="11"/>
  <c r="AC19" i="11"/>
  <c r="AB19" i="11"/>
  <c r="AH19" i="11"/>
  <c r="AD19" i="11"/>
  <c r="AE19" i="11"/>
  <c r="AF19" i="11"/>
  <c r="AG19" i="11"/>
  <c r="AI19" i="11"/>
  <c r="AA20" i="11"/>
  <c r="AB20" i="11"/>
  <c r="AH20" i="11"/>
  <c r="AC20" i="11"/>
  <c r="AD20" i="11"/>
  <c r="AE20" i="11"/>
  <c r="AF20" i="11"/>
  <c r="AG20" i="11"/>
  <c r="AI20" i="11"/>
  <c r="AA21" i="11"/>
  <c r="AC21" i="11"/>
  <c r="AB21" i="11"/>
  <c r="AH21" i="11"/>
  <c r="AD21" i="11"/>
  <c r="AE21" i="11"/>
  <c r="AF21" i="11"/>
  <c r="AG21" i="11"/>
  <c r="AI21" i="11"/>
  <c r="AA22" i="11"/>
  <c r="AB22" i="11"/>
  <c r="AH22" i="11"/>
  <c r="AC22" i="11"/>
  <c r="AD22" i="11"/>
  <c r="AE22" i="11"/>
  <c r="AF22" i="11"/>
  <c r="AG22" i="11"/>
  <c r="AI22" i="11"/>
  <c r="AA23" i="11"/>
  <c r="AC23" i="11"/>
  <c r="AB23" i="11"/>
  <c r="AH23" i="11"/>
  <c r="AD23" i="11"/>
  <c r="AE23" i="11"/>
  <c r="AF23" i="11"/>
  <c r="AG23" i="11"/>
  <c r="AI23" i="11"/>
  <c r="AA24" i="11"/>
  <c r="AB24" i="11"/>
  <c r="AH24" i="11"/>
  <c r="AC24" i="11"/>
  <c r="AD24" i="11"/>
  <c r="AE24" i="11"/>
  <c r="AF24" i="11"/>
  <c r="AG24" i="11"/>
  <c r="AI24" i="11"/>
  <c r="AA25" i="11"/>
  <c r="AC25" i="11"/>
  <c r="AB25" i="11"/>
  <c r="AH25" i="11"/>
  <c r="AD25" i="11"/>
  <c r="AE25" i="11"/>
  <c r="AF25" i="11"/>
  <c r="AG25" i="11"/>
  <c r="AI25" i="11"/>
  <c r="AA26" i="11"/>
  <c r="AC26" i="11"/>
  <c r="AB26" i="11"/>
  <c r="AH26" i="11"/>
  <c r="AD26" i="11"/>
  <c r="AE26" i="11"/>
  <c r="AF26" i="11"/>
  <c r="AG26" i="11"/>
  <c r="AI26" i="11"/>
  <c r="AA27" i="11"/>
  <c r="AC27" i="11"/>
  <c r="AB27" i="11"/>
  <c r="AH27" i="11"/>
  <c r="AD27" i="11"/>
  <c r="AE27" i="11"/>
  <c r="AF27" i="11"/>
  <c r="AG27" i="11"/>
  <c r="AI27" i="11"/>
  <c r="AA28" i="11"/>
  <c r="AB28" i="11"/>
  <c r="AH28" i="11"/>
  <c r="AC28" i="11"/>
  <c r="AD28" i="11"/>
  <c r="AE28" i="11"/>
  <c r="AF28" i="11"/>
  <c r="AG28" i="11"/>
  <c r="AI28" i="11"/>
  <c r="AA29" i="11"/>
  <c r="AC29" i="11"/>
  <c r="AB29" i="11"/>
  <c r="AH29" i="11"/>
  <c r="AD29" i="11"/>
  <c r="AE29" i="11"/>
  <c r="AF29" i="11"/>
  <c r="AG29" i="11"/>
  <c r="AI29" i="11"/>
  <c r="AA30" i="11"/>
  <c r="AC30" i="11"/>
  <c r="AB30" i="11"/>
  <c r="AH30" i="11"/>
  <c r="AD30" i="11"/>
  <c r="AE30" i="11"/>
  <c r="AF30" i="11"/>
  <c r="AG30" i="11"/>
  <c r="AI30" i="11"/>
  <c r="AA31" i="11"/>
  <c r="AC31" i="11"/>
  <c r="AB31" i="11"/>
  <c r="AH31" i="11"/>
  <c r="AD31" i="11"/>
  <c r="AE31" i="11"/>
  <c r="AF31" i="11"/>
  <c r="AG31" i="11"/>
  <c r="AI31" i="11"/>
  <c r="AA32" i="11"/>
  <c r="AB32" i="11"/>
  <c r="AH32" i="11"/>
  <c r="AC32" i="11"/>
  <c r="AD32" i="11"/>
  <c r="AE32" i="11"/>
  <c r="AF32" i="11"/>
  <c r="AG32" i="11"/>
  <c r="AI32" i="11"/>
  <c r="AA33" i="11"/>
  <c r="AC33" i="11"/>
  <c r="AB33" i="11"/>
  <c r="AH33" i="11"/>
  <c r="AD33" i="11"/>
  <c r="AE33" i="11"/>
  <c r="AF33" i="11"/>
  <c r="AG33" i="11"/>
  <c r="AI33" i="11"/>
  <c r="AA34" i="11"/>
  <c r="AC34" i="11"/>
  <c r="AB34" i="11"/>
  <c r="AH34" i="11"/>
  <c r="AD34" i="11"/>
  <c r="AE34" i="11"/>
  <c r="AF34" i="11"/>
  <c r="AG34" i="11"/>
  <c r="AI34" i="11"/>
  <c r="AA35" i="11"/>
  <c r="AC35" i="11"/>
  <c r="AB35" i="11"/>
  <c r="AH35" i="11"/>
  <c r="AD35" i="11"/>
  <c r="AE35" i="11"/>
  <c r="AF35" i="11"/>
  <c r="AG35" i="11"/>
  <c r="AI35" i="11"/>
  <c r="AA36" i="11"/>
  <c r="AC36" i="11"/>
  <c r="AB36" i="11"/>
  <c r="AH36" i="11"/>
  <c r="AD36" i="11"/>
  <c r="AE36" i="11"/>
  <c r="Z36" i="11"/>
  <c r="AF36" i="11"/>
  <c r="AG36" i="11"/>
  <c r="AI36" i="11"/>
  <c r="AA37" i="11"/>
  <c r="AC37" i="11"/>
  <c r="AB37" i="11"/>
  <c r="AH37" i="11"/>
  <c r="AD37" i="11"/>
  <c r="AE37" i="11"/>
  <c r="AF37" i="11"/>
  <c r="AG37" i="11"/>
  <c r="AI37" i="11"/>
  <c r="AA38" i="11"/>
  <c r="AC38" i="11"/>
  <c r="AB38" i="11"/>
  <c r="AH38" i="11"/>
  <c r="AD38" i="11"/>
  <c r="AE38" i="11"/>
  <c r="AF38" i="11"/>
  <c r="AG38" i="11"/>
  <c r="AI38" i="11"/>
  <c r="AA39" i="11"/>
  <c r="AB39" i="11"/>
  <c r="AH39" i="11"/>
  <c r="AC39" i="11"/>
  <c r="AD39" i="11"/>
  <c r="AE39" i="11"/>
  <c r="AF39" i="11"/>
  <c r="AG39" i="11"/>
  <c r="AI39" i="11"/>
  <c r="AA40" i="11"/>
  <c r="AC40" i="11"/>
  <c r="AB40" i="11"/>
  <c r="AH40" i="11"/>
  <c r="AD40" i="11"/>
  <c r="AE40" i="11"/>
  <c r="AF40" i="11"/>
  <c r="AG40" i="11"/>
  <c r="AI40" i="11"/>
  <c r="AA41" i="11"/>
  <c r="AB41" i="11"/>
  <c r="AH41" i="11"/>
  <c r="AC41" i="11"/>
  <c r="AD41" i="11"/>
  <c r="AE41" i="11"/>
  <c r="AF41" i="11"/>
  <c r="AG41" i="11"/>
  <c r="AI41" i="11"/>
  <c r="AA42" i="11"/>
  <c r="AC42" i="11"/>
  <c r="AB42" i="11"/>
  <c r="AH42" i="11"/>
  <c r="AD42" i="11"/>
  <c r="AE42" i="11"/>
  <c r="AF42" i="11"/>
  <c r="AG42" i="11"/>
  <c r="AI42" i="11"/>
  <c r="AA43" i="11"/>
  <c r="AB43" i="11"/>
  <c r="AH43" i="11"/>
  <c r="AC43" i="11"/>
  <c r="AD43" i="11"/>
  <c r="AE43" i="11"/>
  <c r="AF43" i="11"/>
  <c r="AG43" i="11"/>
  <c r="AI43" i="11"/>
  <c r="AA44" i="11"/>
  <c r="AC44" i="11"/>
  <c r="AB44" i="11"/>
  <c r="AH44" i="11"/>
  <c r="AD44" i="11"/>
  <c r="AE44" i="11"/>
  <c r="Z44" i="11"/>
  <c r="AF44" i="11"/>
  <c r="AG44" i="11"/>
  <c r="AI44" i="11"/>
  <c r="AA45" i="11"/>
  <c r="AB45" i="11"/>
  <c r="AH45" i="11"/>
  <c r="AC45" i="11"/>
  <c r="AD45" i="11"/>
  <c r="AE45" i="11"/>
  <c r="AF45" i="11"/>
  <c r="AG45" i="11"/>
  <c r="AI45" i="11"/>
  <c r="AA46" i="11"/>
  <c r="AC46" i="11"/>
  <c r="AB46" i="11"/>
  <c r="AH46" i="11"/>
  <c r="AD46" i="11"/>
  <c r="AE46" i="11"/>
  <c r="AF46" i="11"/>
  <c r="AG46" i="11"/>
  <c r="AI46" i="11"/>
  <c r="AA47" i="11"/>
  <c r="AB47" i="11"/>
  <c r="AH47" i="11"/>
  <c r="AC47" i="11"/>
  <c r="AD47" i="11"/>
  <c r="AE47" i="11"/>
  <c r="AF47" i="11"/>
  <c r="AG47" i="11"/>
  <c r="AI47" i="11"/>
  <c r="AA48" i="11"/>
  <c r="AC48" i="11"/>
  <c r="AB48" i="11"/>
  <c r="AH48" i="11"/>
  <c r="AD48" i="11"/>
  <c r="AE48" i="11"/>
  <c r="AF48" i="11"/>
  <c r="AG48" i="11"/>
  <c r="AI48" i="11"/>
  <c r="AA49" i="11"/>
  <c r="AB49" i="11"/>
  <c r="AH49" i="11"/>
  <c r="AC49" i="11"/>
  <c r="AD49" i="11"/>
  <c r="AE49" i="11"/>
  <c r="AF49" i="11"/>
  <c r="AG49" i="11"/>
  <c r="AI49" i="11"/>
  <c r="AA50" i="11"/>
  <c r="AC50" i="11"/>
  <c r="AB50" i="11"/>
  <c r="AH50" i="11"/>
  <c r="AD50" i="11"/>
  <c r="AE50" i="11"/>
  <c r="AF50" i="11"/>
  <c r="AG50" i="11"/>
  <c r="AI50" i="11"/>
  <c r="AA51" i="11"/>
  <c r="AB51" i="11"/>
  <c r="AH51" i="11"/>
  <c r="AC51" i="11"/>
  <c r="AD51" i="11"/>
  <c r="AE51" i="11"/>
  <c r="AF51" i="11"/>
  <c r="AG51" i="11"/>
  <c r="AI51" i="11"/>
  <c r="AA52" i="11"/>
  <c r="AC52" i="11"/>
  <c r="AB52" i="11"/>
  <c r="AH52" i="11"/>
  <c r="AD52" i="11"/>
  <c r="AE52" i="11"/>
  <c r="AF52" i="11"/>
  <c r="AG52" i="11"/>
  <c r="AI52" i="11"/>
  <c r="AA53" i="11"/>
  <c r="AC53" i="11"/>
  <c r="AB53" i="11"/>
  <c r="AH53" i="11"/>
  <c r="AD53" i="11"/>
  <c r="AE53" i="11"/>
  <c r="AF53" i="11"/>
  <c r="AG53" i="11"/>
  <c r="AI53" i="11"/>
  <c r="AA54" i="11"/>
  <c r="AB54" i="11"/>
  <c r="AH54" i="11"/>
  <c r="AC54" i="11"/>
  <c r="AD54" i="11"/>
  <c r="AE54" i="11"/>
  <c r="AF54" i="11"/>
  <c r="AG54" i="11"/>
  <c r="AI54" i="11"/>
  <c r="AA55" i="11"/>
  <c r="AC55" i="11"/>
  <c r="AB55" i="11"/>
  <c r="AH55" i="11"/>
  <c r="AD55" i="11"/>
  <c r="AE55" i="11"/>
  <c r="AF55" i="11"/>
  <c r="AG55" i="11"/>
  <c r="AI55" i="11"/>
  <c r="AA56" i="11"/>
  <c r="AC56" i="11"/>
  <c r="AB56" i="11"/>
  <c r="AH56" i="11"/>
  <c r="AD56" i="11"/>
  <c r="AE56" i="11"/>
  <c r="AF56" i="11"/>
  <c r="AG56" i="11"/>
  <c r="AI56" i="11"/>
  <c r="AA57" i="11"/>
  <c r="AC57" i="11"/>
  <c r="AB57" i="11"/>
  <c r="AH57" i="11"/>
  <c r="AD57" i="11"/>
  <c r="AE57" i="11"/>
  <c r="AF57" i="11"/>
  <c r="AG57" i="11"/>
  <c r="AI57" i="11"/>
  <c r="AA58" i="11"/>
  <c r="AC58" i="11"/>
  <c r="AB58" i="11"/>
  <c r="AH58" i="11"/>
  <c r="AD58" i="11"/>
  <c r="AE58" i="11"/>
  <c r="AF58" i="11"/>
  <c r="AG58" i="11"/>
  <c r="AI58" i="11"/>
  <c r="AA12" i="9"/>
  <c r="H12" i="9"/>
  <c r="AC12" i="9"/>
  <c r="Z12" i="9"/>
  <c r="AB12" i="9"/>
  <c r="AH12" i="9"/>
  <c r="AD12" i="9"/>
  <c r="AE12" i="9"/>
  <c r="AF12" i="9"/>
  <c r="AG12" i="9"/>
  <c r="AI12" i="9"/>
  <c r="AA13" i="9"/>
  <c r="H13" i="9"/>
  <c r="AC13" i="9"/>
  <c r="Z13" i="9"/>
  <c r="AB13" i="9"/>
  <c r="AH13" i="9"/>
  <c r="AD13" i="9"/>
  <c r="AE13" i="9"/>
  <c r="AF13" i="9"/>
  <c r="AG13" i="9"/>
  <c r="AI13" i="9"/>
  <c r="AA14" i="9"/>
  <c r="H14" i="9"/>
  <c r="AC14" i="9"/>
  <c r="AB14" i="9"/>
  <c r="AH14" i="9"/>
  <c r="AD14" i="9"/>
  <c r="AE14" i="9"/>
  <c r="AF14" i="9"/>
  <c r="AG14" i="9"/>
  <c r="AI14" i="9"/>
  <c r="AA15" i="9"/>
  <c r="H15" i="9"/>
  <c r="AC15" i="9"/>
  <c r="Z15" i="9"/>
  <c r="AB15" i="9"/>
  <c r="AH15" i="9"/>
  <c r="AD15" i="9"/>
  <c r="AE15" i="9"/>
  <c r="AF15" i="9"/>
  <c r="AG15" i="9"/>
  <c r="AI15" i="9"/>
  <c r="AA16" i="9"/>
  <c r="H16" i="9"/>
  <c r="AC16" i="9"/>
  <c r="AB16" i="9"/>
  <c r="AH16" i="9"/>
  <c r="AD16" i="9"/>
  <c r="AE16" i="9"/>
  <c r="AF16" i="9"/>
  <c r="AG16" i="9"/>
  <c r="AI16" i="9"/>
  <c r="AA17" i="9"/>
  <c r="H17" i="9"/>
  <c r="AC17" i="9"/>
  <c r="Z17" i="9"/>
  <c r="AB17" i="9"/>
  <c r="AH17" i="9"/>
  <c r="AD17" i="9"/>
  <c r="AE17" i="9"/>
  <c r="AF17" i="9"/>
  <c r="AG17" i="9"/>
  <c r="AI17" i="9"/>
  <c r="AA18" i="9"/>
  <c r="H18" i="9"/>
  <c r="AC18" i="9"/>
  <c r="AB18" i="9"/>
  <c r="AH18" i="9"/>
  <c r="AD18" i="9"/>
  <c r="AE18" i="9"/>
  <c r="AF18" i="9"/>
  <c r="AG18" i="9"/>
  <c r="AI18" i="9"/>
  <c r="AA19" i="9"/>
  <c r="H19" i="9"/>
  <c r="AC19" i="9"/>
  <c r="Z19" i="9"/>
  <c r="AB19" i="9"/>
  <c r="AH19" i="9"/>
  <c r="AD19" i="9"/>
  <c r="AE19" i="9"/>
  <c r="AF19" i="9"/>
  <c r="AG19" i="9"/>
  <c r="AI19" i="9"/>
  <c r="AA20" i="9"/>
  <c r="H20" i="9"/>
  <c r="AC20" i="9"/>
  <c r="Z20" i="9"/>
  <c r="AB20" i="9"/>
  <c r="AH20" i="9"/>
  <c r="AD20" i="9"/>
  <c r="AE20" i="9"/>
  <c r="AF20" i="9"/>
  <c r="AG20" i="9"/>
  <c r="AI20" i="9"/>
  <c r="AA21" i="9"/>
  <c r="H21" i="9"/>
  <c r="AC21" i="9"/>
  <c r="Z21" i="9"/>
  <c r="AB21" i="9"/>
  <c r="AH21" i="9"/>
  <c r="AD21" i="9"/>
  <c r="AE21" i="9"/>
  <c r="AF21" i="9"/>
  <c r="AG21" i="9"/>
  <c r="AI21" i="9"/>
  <c r="AA22" i="9"/>
  <c r="H22" i="9"/>
  <c r="AC22" i="9"/>
  <c r="Z22" i="9"/>
  <c r="AB22" i="9"/>
  <c r="AH22" i="9"/>
  <c r="AD22" i="9"/>
  <c r="AE22" i="9"/>
  <c r="AF22" i="9"/>
  <c r="AG22" i="9"/>
  <c r="AI22" i="9"/>
  <c r="AA23" i="9"/>
  <c r="H23" i="9"/>
  <c r="AC23" i="9"/>
  <c r="AB23" i="9"/>
  <c r="AH23" i="9"/>
  <c r="AD23" i="9"/>
  <c r="AE23" i="9"/>
  <c r="AF23" i="9"/>
  <c r="AG23" i="9"/>
  <c r="AI23" i="9"/>
  <c r="AA24" i="9"/>
  <c r="H24" i="9"/>
  <c r="AC24" i="9"/>
  <c r="Z24" i="9"/>
  <c r="AB24" i="9"/>
  <c r="AH24" i="9"/>
  <c r="AD24" i="9"/>
  <c r="AE24" i="9"/>
  <c r="AF24" i="9"/>
  <c r="AG24" i="9"/>
  <c r="AI24" i="9"/>
  <c r="AA25" i="9"/>
  <c r="H25" i="9"/>
  <c r="AC25" i="9"/>
  <c r="AB25" i="9"/>
  <c r="AH25" i="9"/>
  <c r="AD25" i="9"/>
  <c r="AE25" i="9"/>
  <c r="AF25" i="9"/>
  <c r="AG25" i="9"/>
  <c r="AI25" i="9"/>
  <c r="AA26" i="9"/>
  <c r="H26" i="9"/>
  <c r="AC26" i="9"/>
  <c r="Z26" i="9"/>
  <c r="AB26" i="9"/>
  <c r="AH26" i="9"/>
  <c r="AD26" i="9"/>
  <c r="AE26" i="9"/>
  <c r="AF26" i="9"/>
  <c r="AG26" i="9"/>
  <c r="AI26" i="9"/>
  <c r="AA27" i="9"/>
  <c r="H27" i="9"/>
  <c r="AC27" i="9"/>
  <c r="AB27" i="9"/>
  <c r="AH27" i="9"/>
  <c r="AD27" i="9"/>
  <c r="AE27" i="9"/>
  <c r="AF27" i="9"/>
  <c r="AG27" i="9"/>
  <c r="AI27" i="9"/>
  <c r="AA28" i="9"/>
  <c r="H28" i="9"/>
  <c r="AC28" i="9"/>
  <c r="Z28" i="9"/>
  <c r="AB28" i="9"/>
  <c r="AH28" i="9"/>
  <c r="AD28" i="9"/>
  <c r="AE28" i="9"/>
  <c r="AF28" i="9"/>
  <c r="AG28" i="9"/>
  <c r="AI28" i="9"/>
  <c r="AA29" i="9"/>
  <c r="H29" i="9"/>
  <c r="AC29" i="9"/>
  <c r="AB29" i="9"/>
  <c r="AH29" i="9"/>
  <c r="AD29" i="9"/>
  <c r="AE29" i="9"/>
  <c r="AF29" i="9"/>
  <c r="AG29" i="9"/>
  <c r="AI29" i="9"/>
  <c r="AA30" i="9"/>
  <c r="H30" i="9"/>
  <c r="AC30" i="9"/>
  <c r="Z30" i="9"/>
  <c r="AB30" i="9"/>
  <c r="AH30" i="9"/>
  <c r="AD30" i="9"/>
  <c r="AE30" i="9"/>
  <c r="AF30" i="9"/>
  <c r="AG30" i="9"/>
  <c r="AI30" i="9"/>
  <c r="AA31" i="9"/>
  <c r="H31" i="9"/>
  <c r="AC31" i="9"/>
  <c r="AB31" i="9"/>
  <c r="AH31" i="9"/>
  <c r="AD31" i="9"/>
  <c r="AE31" i="9"/>
  <c r="AF31" i="9"/>
  <c r="AG31" i="9"/>
  <c r="AI31" i="9"/>
  <c r="AA32" i="9"/>
  <c r="H32" i="9"/>
  <c r="AC32" i="9"/>
  <c r="Z32" i="9"/>
  <c r="AB32" i="9"/>
  <c r="AH32" i="9"/>
  <c r="AD32" i="9"/>
  <c r="AE32" i="9"/>
  <c r="AF32" i="9"/>
  <c r="AG32" i="9"/>
  <c r="AI32" i="9"/>
  <c r="AA33" i="9"/>
  <c r="H33" i="9"/>
  <c r="AC33" i="9"/>
  <c r="AB33" i="9"/>
  <c r="AH33" i="9"/>
  <c r="AD33" i="9"/>
  <c r="AE33" i="9"/>
  <c r="AF33" i="9"/>
  <c r="AG33" i="9"/>
  <c r="AI33" i="9"/>
  <c r="AA34" i="9"/>
  <c r="H34" i="9"/>
  <c r="AC34" i="9"/>
  <c r="Z34" i="9"/>
  <c r="AB34" i="9"/>
  <c r="AH34" i="9"/>
  <c r="AD34" i="9"/>
  <c r="AE34" i="9"/>
  <c r="AF34" i="9"/>
  <c r="AG34" i="9"/>
  <c r="AI34" i="9"/>
  <c r="AA35" i="9"/>
  <c r="H35" i="9"/>
  <c r="AC35" i="9"/>
  <c r="AB35" i="9"/>
  <c r="AH35" i="9"/>
  <c r="AD35" i="9"/>
  <c r="AE35" i="9"/>
  <c r="AF35" i="9"/>
  <c r="AG35" i="9"/>
  <c r="AI35" i="9"/>
  <c r="AA36" i="9"/>
  <c r="H36" i="9"/>
  <c r="AC36" i="9"/>
  <c r="Z36" i="9"/>
  <c r="AB36" i="9"/>
  <c r="AH36" i="9"/>
  <c r="AD36" i="9"/>
  <c r="AE36" i="9"/>
  <c r="AF36" i="9"/>
  <c r="AG36" i="9"/>
  <c r="AI36" i="9"/>
  <c r="AA37" i="9"/>
  <c r="H37" i="9"/>
  <c r="AC37" i="9"/>
  <c r="AB37" i="9"/>
  <c r="AH37" i="9"/>
  <c r="AD37" i="9"/>
  <c r="AE37" i="9"/>
  <c r="AF37" i="9"/>
  <c r="AG37" i="9"/>
  <c r="AI37" i="9"/>
  <c r="AA38" i="9"/>
  <c r="H38" i="9"/>
  <c r="AC38" i="9"/>
  <c r="Z38" i="9"/>
  <c r="AB38" i="9"/>
  <c r="AH38" i="9"/>
  <c r="AD38" i="9"/>
  <c r="AE38" i="9"/>
  <c r="AF38" i="9"/>
  <c r="AG38" i="9"/>
  <c r="AI38" i="9"/>
  <c r="AA39" i="9"/>
  <c r="H39" i="9"/>
  <c r="AC39" i="9"/>
  <c r="AB39" i="9"/>
  <c r="AH39" i="9"/>
  <c r="AD39" i="9"/>
  <c r="AE39" i="9"/>
  <c r="AF39" i="9"/>
  <c r="AG39" i="9"/>
  <c r="AI39" i="9"/>
  <c r="AA40" i="9"/>
  <c r="H40" i="9"/>
  <c r="AC40" i="9"/>
  <c r="Z40" i="9"/>
  <c r="AB40" i="9"/>
  <c r="AH40" i="9"/>
  <c r="AD40" i="9"/>
  <c r="AE40" i="9"/>
  <c r="AF40" i="9"/>
  <c r="AG40" i="9"/>
  <c r="AI40" i="9"/>
  <c r="AA41" i="9"/>
  <c r="H41" i="9"/>
  <c r="AC41" i="9"/>
  <c r="AB41" i="9"/>
  <c r="AH41" i="9"/>
  <c r="AD41" i="9"/>
  <c r="AE41" i="9"/>
  <c r="AF41" i="9"/>
  <c r="AG41" i="9"/>
  <c r="AI41" i="9"/>
  <c r="AA42" i="9"/>
  <c r="H42" i="9"/>
  <c r="AC42" i="9"/>
  <c r="Z42" i="9"/>
  <c r="AB42" i="9"/>
  <c r="AH42" i="9"/>
  <c r="AD42" i="9"/>
  <c r="AE42" i="9"/>
  <c r="AF42" i="9"/>
  <c r="AG42" i="9"/>
  <c r="AI42" i="9"/>
  <c r="AA43" i="9"/>
  <c r="H43" i="9"/>
  <c r="AC43" i="9"/>
  <c r="AB43" i="9"/>
  <c r="AH43" i="9"/>
  <c r="AD43" i="9"/>
  <c r="AE43" i="9"/>
  <c r="AF43" i="9"/>
  <c r="AG43" i="9"/>
  <c r="AI43" i="9"/>
  <c r="AA44" i="9"/>
  <c r="H44" i="9"/>
  <c r="AC44" i="9"/>
  <c r="Z44" i="9"/>
  <c r="AB44" i="9"/>
  <c r="AH44" i="9"/>
  <c r="AD44" i="9"/>
  <c r="AE44" i="9"/>
  <c r="AF44" i="9"/>
  <c r="AG44" i="9"/>
  <c r="AI44" i="9"/>
  <c r="AA45" i="9"/>
  <c r="H45" i="9"/>
  <c r="AC45" i="9"/>
  <c r="AB45" i="9"/>
  <c r="AH45" i="9"/>
  <c r="AD45" i="9"/>
  <c r="AE45" i="9"/>
  <c r="AF45" i="9"/>
  <c r="AG45" i="9"/>
  <c r="AI45" i="9"/>
  <c r="AA46" i="9"/>
  <c r="H46" i="9"/>
  <c r="AC46" i="9"/>
  <c r="AB46" i="9"/>
  <c r="AH46" i="9"/>
  <c r="AD46" i="9"/>
  <c r="AE46" i="9"/>
  <c r="AF46" i="9"/>
  <c r="AG46" i="9"/>
  <c r="AI46" i="9"/>
  <c r="AA47" i="9"/>
  <c r="H47" i="9"/>
  <c r="AC47" i="9"/>
  <c r="AB47" i="9"/>
  <c r="AH47" i="9"/>
  <c r="AD47" i="9"/>
  <c r="AE47" i="9"/>
  <c r="AF47" i="9"/>
  <c r="AG47" i="9"/>
  <c r="AI47" i="9"/>
  <c r="AA48" i="9"/>
  <c r="H48" i="9"/>
  <c r="AC48" i="9"/>
  <c r="AB48" i="9"/>
  <c r="AH48" i="9"/>
  <c r="AD48" i="9"/>
  <c r="AE48" i="9"/>
  <c r="AF48" i="9"/>
  <c r="AG48" i="9"/>
  <c r="AI48" i="9"/>
  <c r="AA49" i="9"/>
  <c r="H49" i="9"/>
  <c r="AC49" i="9"/>
  <c r="AB49" i="9"/>
  <c r="AH49" i="9"/>
  <c r="AD49" i="9"/>
  <c r="AE49" i="9"/>
  <c r="AF49" i="9"/>
  <c r="AG49" i="9"/>
  <c r="AI49" i="9"/>
  <c r="AA50" i="9"/>
  <c r="H50" i="9"/>
  <c r="AC50" i="9"/>
  <c r="AB50" i="9"/>
  <c r="AH50" i="9"/>
  <c r="AD50" i="9"/>
  <c r="AE50" i="9"/>
  <c r="AF50" i="9"/>
  <c r="AG50" i="9"/>
  <c r="AI50" i="9"/>
  <c r="AA51" i="9"/>
  <c r="H51" i="9"/>
  <c r="AC51" i="9"/>
  <c r="AB51" i="9"/>
  <c r="AH51" i="9"/>
  <c r="AD51" i="9"/>
  <c r="AE51" i="9"/>
  <c r="AF51" i="9"/>
  <c r="AG51" i="9"/>
  <c r="AI51" i="9"/>
  <c r="AA52" i="9"/>
  <c r="H52" i="9"/>
  <c r="AC52" i="9"/>
  <c r="AB52" i="9"/>
  <c r="AH52" i="9"/>
  <c r="AD52" i="9"/>
  <c r="AE52" i="9"/>
  <c r="AF52" i="9"/>
  <c r="AG52" i="9"/>
  <c r="AI52" i="9"/>
  <c r="AA53" i="9"/>
  <c r="H53" i="9"/>
  <c r="AC53" i="9"/>
  <c r="AB53" i="9"/>
  <c r="AH53" i="9"/>
  <c r="AD53" i="9"/>
  <c r="AE53" i="9"/>
  <c r="AF53" i="9"/>
  <c r="AG53" i="9"/>
  <c r="AI53" i="9"/>
  <c r="AA54" i="9"/>
  <c r="H54" i="9"/>
  <c r="AC54" i="9"/>
  <c r="AB54" i="9"/>
  <c r="AH54" i="9"/>
  <c r="AD54" i="9"/>
  <c r="AE54" i="9"/>
  <c r="AF54" i="9"/>
  <c r="AG54" i="9"/>
  <c r="AI54" i="9"/>
  <c r="AA55" i="9"/>
  <c r="H55" i="9"/>
  <c r="AC55" i="9"/>
  <c r="AB55" i="9"/>
  <c r="AH55" i="9"/>
  <c r="AD55" i="9"/>
  <c r="AE55" i="9"/>
  <c r="AF55" i="9"/>
  <c r="AG55" i="9"/>
  <c r="AI55" i="9"/>
  <c r="AA56" i="9"/>
  <c r="H56" i="9"/>
  <c r="AC56" i="9"/>
  <c r="AB56" i="9"/>
  <c r="AH56" i="9"/>
  <c r="AD56" i="9"/>
  <c r="AE56" i="9"/>
  <c r="AF56" i="9"/>
  <c r="AG56" i="9"/>
  <c r="AI56" i="9"/>
  <c r="AA57" i="9"/>
  <c r="H57" i="9"/>
  <c r="AC57" i="9"/>
  <c r="AB57" i="9"/>
  <c r="AH57" i="9"/>
  <c r="AD57" i="9"/>
  <c r="AE57" i="9"/>
  <c r="AF57" i="9"/>
  <c r="AG57" i="9"/>
  <c r="AI57" i="9"/>
  <c r="AA58" i="9"/>
  <c r="H58" i="9"/>
  <c r="AC58" i="9"/>
  <c r="AB58" i="9"/>
  <c r="AH58" i="9"/>
  <c r="AD58" i="9"/>
  <c r="AE58" i="9"/>
  <c r="AF58" i="9"/>
  <c r="AG58" i="9"/>
  <c r="AI58" i="9"/>
  <c r="AA12" i="7"/>
  <c r="H12" i="7"/>
  <c r="AC12" i="7"/>
  <c r="AB12" i="7"/>
  <c r="AH12" i="7"/>
  <c r="AD12" i="7"/>
  <c r="AE12" i="7"/>
  <c r="AF12" i="7"/>
  <c r="AG12" i="7"/>
  <c r="AI12" i="7"/>
  <c r="AA13" i="7"/>
  <c r="H13" i="7"/>
  <c r="AC13" i="7"/>
  <c r="Z13" i="7"/>
  <c r="AB13" i="7"/>
  <c r="AH13" i="7"/>
  <c r="AD13" i="7"/>
  <c r="AE13" i="7"/>
  <c r="AF13" i="7"/>
  <c r="AG13" i="7"/>
  <c r="AI13" i="7"/>
  <c r="AA14" i="7"/>
  <c r="H14" i="7"/>
  <c r="AC14" i="7"/>
  <c r="Z14" i="7"/>
  <c r="AB14" i="7"/>
  <c r="AH14" i="7"/>
  <c r="AD14" i="7"/>
  <c r="AE14" i="7"/>
  <c r="AF14" i="7"/>
  <c r="AG14" i="7"/>
  <c r="AI14" i="7"/>
  <c r="AA15" i="7"/>
  <c r="H15" i="7"/>
  <c r="AC15" i="7"/>
  <c r="AB15" i="7"/>
  <c r="AH15" i="7"/>
  <c r="AD15" i="7"/>
  <c r="AE15" i="7"/>
  <c r="AF15" i="7"/>
  <c r="AG15" i="7"/>
  <c r="AI15" i="7"/>
  <c r="AA16" i="7"/>
  <c r="H16" i="7"/>
  <c r="AC16" i="7"/>
  <c r="Z16" i="7"/>
  <c r="AB16" i="7"/>
  <c r="AH16" i="7"/>
  <c r="AD16" i="7"/>
  <c r="AE16" i="7"/>
  <c r="AF16" i="7"/>
  <c r="AG16" i="7"/>
  <c r="AI16" i="7"/>
  <c r="AA17" i="7"/>
  <c r="H17" i="7"/>
  <c r="AC17" i="7"/>
  <c r="AB17" i="7"/>
  <c r="AH17" i="7"/>
  <c r="AD17" i="7"/>
  <c r="AE17" i="7"/>
  <c r="AF17" i="7"/>
  <c r="AG17" i="7"/>
  <c r="AI17" i="7"/>
  <c r="AA18" i="7"/>
  <c r="H18" i="7"/>
  <c r="AC18" i="7"/>
  <c r="Z18" i="7"/>
  <c r="AB18" i="7"/>
  <c r="AH18" i="7"/>
  <c r="AD18" i="7"/>
  <c r="AE18" i="7"/>
  <c r="AF18" i="7"/>
  <c r="AG18" i="7"/>
  <c r="AI18" i="7"/>
  <c r="AA19" i="7"/>
  <c r="H19" i="7"/>
  <c r="AC19" i="7"/>
  <c r="AB19" i="7"/>
  <c r="AH19" i="7"/>
  <c r="AD19" i="7"/>
  <c r="AE19" i="7"/>
  <c r="AF19" i="7"/>
  <c r="AG19" i="7"/>
  <c r="AI19" i="7"/>
  <c r="AA20" i="7"/>
  <c r="H20" i="7"/>
  <c r="AC20" i="7"/>
  <c r="Z20" i="7"/>
  <c r="AB20" i="7"/>
  <c r="AH20" i="7"/>
  <c r="AD20" i="7"/>
  <c r="AE20" i="7"/>
  <c r="AF20" i="7"/>
  <c r="AG20" i="7"/>
  <c r="AI20" i="7"/>
  <c r="AA21" i="7"/>
  <c r="H21" i="7"/>
  <c r="AC21" i="7"/>
  <c r="AB21" i="7"/>
  <c r="AH21" i="7"/>
  <c r="AD21" i="7"/>
  <c r="AE21" i="7"/>
  <c r="AF21" i="7"/>
  <c r="AG21" i="7"/>
  <c r="AI21" i="7"/>
  <c r="AA22" i="7"/>
  <c r="H22" i="7"/>
  <c r="AC22" i="7"/>
  <c r="Z22" i="7"/>
  <c r="AB22" i="7"/>
  <c r="AH22" i="7"/>
  <c r="AD22" i="7"/>
  <c r="AE22" i="7"/>
  <c r="AF22" i="7"/>
  <c r="AG22" i="7"/>
  <c r="AI22" i="7"/>
  <c r="AA23" i="7"/>
  <c r="H23" i="7"/>
  <c r="AC23" i="7"/>
  <c r="Z23" i="7"/>
  <c r="AB23" i="7"/>
  <c r="AH23" i="7"/>
  <c r="AD23" i="7"/>
  <c r="AE23" i="7"/>
  <c r="AF23" i="7"/>
  <c r="AG23" i="7"/>
  <c r="AI23" i="7"/>
  <c r="AA24" i="7"/>
  <c r="H24" i="7"/>
  <c r="AC24" i="7"/>
  <c r="Z24" i="7"/>
  <c r="AB24" i="7"/>
  <c r="AH24" i="7"/>
  <c r="AD24" i="7"/>
  <c r="AE24" i="7"/>
  <c r="AF24" i="7"/>
  <c r="AG24" i="7"/>
  <c r="AI24" i="7"/>
  <c r="AA25" i="7"/>
  <c r="H25" i="7"/>
  <c r="AC25" i="7"/>
  <c r="Z25" i="7"/>
  <c r="AB25" i="7"/>
  <c r="AH25" i="7"/>
  <c r="AD25" i="7"/>
  <c r="AE25" i="7"/>
  <c r="AF25" i="7"/>
  <c r="AG25" i="7"/>
  <c r="AI25" i="7"/>
  <c r="AA26" i="7"/>
  <c r="H26" i="7"/>
  <c r="AC26" i="7"/>
  <c r="AB26" i="7"/>
  <c r="AH26" i="7"/>
  <c r="AD26" i="7"/>
  <c r="AE26" i="7"/>
  <c r="AF26" i="7"/>
  <c r="AG26" i="7"/>
  <c r="AI26" i="7"/>
  <c r="AA27" i="7"/>
  <c r="H27" i="7"/>
  <c r="AC27" i="7"/>
  <c r="AB27" i="7"/>
  <c r="AH27" i="7"/>
  <c r="AD27" i="7"/>
  <c r="AE27" i="7"/>
  <c r="AF27" i="7"/>
  <c r="AG27" i="7"/>
  <c r="AI27" i="7"/>
  <c r="AA28" i="7"/>
  <c r="H28" i="7"/>
  <c r="AC28" i="7"/>
  <c r="AB28" i="7"/>
  <c r="AH28" i="7"/>
  <c r="AD28" i="7"/>
  <c r="AE28" i="7"/>
  <c r="AF28" i="7"/>
  <c r="AG28" i="7"/>
  <c r="AI28" i="7"/>
  <c r="AA29" i="7"/>
  <c r="H29" i="7"/>
  <c r="AC29" i="7"/>
  <c r="AB29" i="7"/>
  <c r="AH29" i="7"/>
  <c r="AD29" i="7"/>
  <c r="AE29" i="7"/>
  <c r="AF29" i="7"/>
  <c r="AG29" i="7"/>
  <c r="AI29" i="7"/>
  <c r="AA30" i="7"/>
  <c r="H30" i="7"/>
  <c r="AC30" i="7"/>
  <c r="AB30" i="7"/>
  <c r="AH30" i="7"/>
  <c r="AD30" i="7"/>
  <c r="AE30" i="7"/>
  <c r="AF30" i="7"/>
  <c r="AG30" i="7"/>
  <c r="AI30" i="7"/>
  <c r="AA31" i="7"/>
  <c r="H31" i="7"/>
  <c r="AC31" i="7"/>
  <c r="AB31" i="7"/>
  <c r="AH31" i="7"/>
  <c r="AD31" i="7"/>
  <c r="AE31" i="7"/>
  <c r="AF31" i="7"/>
  <c r="AG31" i="7"/>
  <c r="AI31" i="7"/>
  <c r="AA32" i="7"/>
  <c r="H32" i="7"/>
  <c r="AC32" i="7"/>
  <c r="AB32" i="7"/>
  <c r="AH32" i="7"/>
  <c r="AD32" i="7"/>
  <c r="AE32" i="7"/>
  <c r="AF32" i="7"/>
  <c r="AG32" i="7"/>
  <c r="AI32" i="7"/>
  <c r="AA33" i="7"/>
  <c r="H33" i="7"/>
  <c r="AC33" i="7"/>
  <c r="AB33" i="7"/>
  <c r="AH33" i="7"/>
  <c r="AD33" i="7"/>
  <c r="AE33" i="7"/>
  <c r="AF33" i="7"/>
  <c r="AG33" i="7"/>
  <c r="AI33" i="7"/>
  <c r="AA34" i="7"/>
  <c r="H34" i="7"/>
  <c r="AC34" i="7"/>
  <c r="AB34" i="7"/>
  <c r="AH34" i="7"/>
  <c r="AD34" i="7"/>
  <c r="AE34" i="7"/>
  <c r="AF34" i="7"/>
  <c r="AG34" i="7"/>
  <c r="AI34" i="7"/>
  <c r="AA35" i="7"/>
  <c r="H35" i="7"/>
  <c r="AC35" i="7"/>
  <c r="AB35" i="7"/>
  <c r="AH35" i="7"/>
  <c r="AD35" i="7"/>
  <c r="AE35" i="7"/>
  <c r="AF35" i="7"/>
  <c r="AG35" i="7"/>
  <c r="AI35" i="7"/>
  <c r="AA36" i="7"/>
  <c r="H36" i="7"/>
  <c r="AC36" i="7"/>
  <c r="AB36" i="7"/>
  <c r="AH36" i="7"/>
  <c r="AD36" i="7"/>
  <c r="AE36" i="7"/>
  <c r="AF36" i="7"/>
  <c r="AG36" i="7"/>
  <c r="AI36" i="7"/>
  <c r="AA37" i="7"/>
  <c r="H37" i="7"/>
  <c r="AC37" i="7"/>
  <c r="AB37" i="7"/>
  <c r="AH37" i="7"/>
  <c r="AD37" i="7"/>
  <c r="AE37" i="7"/>
  <c r="AF37" i="7"/>
  <c r="AG37" i="7"/>
  <c r="AI37" i="7"/>
  <c r="AA38" i="7"/>
  <c r="H38" i="7"/>
  <c r="AC38" i="7"/>
  <c r="Z38" i="7"/>
  <c r="AB38" i="7"/>
  <c r="AH38" i="7"/>
  <c r="AD38" i="7"/>
  <c r="AE38" i="7"/>
  <c r="AF38" i="7"/>
  <c r="AG38" i="7"/>
  <c r="AI38" i="7"/>
  <c r="AA39" i="7"/>
  <c r="H39" i="7"/>
  <c r="AC39" i="7"/>
  <c r="Z39" i="7"/>
  <c r="AB39" i="7"/>
  <c r="AH39" i="7"/>
  <c r="AD39" i="7"/>
  <c r="AE39" i="7"/>
  <c r="AF39" i="7"/>
  <c r="AG39" i="7"/>
  <c r="AI39" i="7"/>
  <c r="AA40" i="7"/>
  <c r="H40" i="7"/>
  <c r="AC40" i="7"/>
  <c r="Z40" i="7"/>
  <c r="AB40" i="7"/>
  <c r="AH40" i="7"/>
  <c r="AD40" i="7"/>
  <c r="AE40" i="7"/>
  <c r="AF40" i="7"/>
  <c r="AG40" i="7"/>
  <c r="AI40" i="7"/>
  <c r="AA41" i="7"/>
  <c r="H41" i="7"/>
  <c r="AC41" i="7"/>
  <c r="AB41" i="7"/>
  <c r="AH41" i="7"/>
  <c r="AD41" i="7"/>
  <c r="AE41" i="7"/>
  <c r="AF41" i="7"/>
  <c r="AG41" i="7"/>
  <c r="AI41" i="7"/>
  <c r="AA42" i="7"/>
  <c r="H42" i="7"/>
  <c r="AC42" i="7"/>
  <c r="AB42" i="7"/>
  <c r="AH42" i="7"/>
  <c r="AD42" i="7"/>
  <c r="AE42" i="7"/>
  <c r="AF42" i="7"/>
  <c r="AG42" i="7"/>
  <c r="AI42" i="7"/>
  <c r="AA43" i="7"/>
  <c r="H43" i="7"/>
  <c r="AC43" i="7"/>
  <c r="AB43" i="7"/>
  <c r="AH43" i="7"/>
  <c r="AD43" i="7"/>
  <c r="AE43" i="7"/>
  <c r="AF43" i="7"/>
  <c r="AG43" i="7"/>
  <c r="AI43" i="7"/>
  <c r="AA44" i="7"/>
  <c r="H44" i="7"/>
  <c r="AC44" i="7"/>
  <c r="Z44" i="7"/>
  <c r="AB44" i="7"/>
  <c r="AH44" i="7"/>
  <c r="AD44" i="7"/>
  <c r="AE44" i="7"/>
  <c r="AF44" i="7"/>
  <c r="AG44" i="7"/>
  <c r="AI44" i="7"/>
  <c r="AA45" i="7"/>
  <c r="H45" i="7"/>
  <c r="AC45" i="7"/>
  <c r="AB45" i="7"/>
  <c r="AH45" i="7"/>
  <c r="AD45" i="7"/>
  <c r="AE45" i="7"/>
  <c r="AF45" i="7"/>
  <c r="AG45" i="7"/>
  <c r="AI45" i="7"/>
  <c r="AA46" i="7"/>
  <c r="H46" i="7"/>
  <c r="AC46" i="7"/>
  <c r="Z46" i="7"/>
  <c r="AB46" i="7"/>
  <c r="AH46" i="7"/>
  <c r="AD46" i="7"/>
  <c r="AE46" i="7"/>
  <c r="AF46" i="7"/>
  <c r="AG46" i="7"/>
  <c r="AI46" i="7"/>
  <c r="AA47" i="7"/>
  <c r="H47" i="7"/>
  <c r="AC47" i="7"/>
  <c r="AB47" i="7"/>
  <c r="AH47" i="7"/>
  <c r="AD47" i="7"/>
  <c r="AE47" i="7"/>
  <c r="AF47" i="7"/>
  <c r="AG47" i="7"/>
  <c r="AI47" i="7"/>
  <c r="AA48" i="7"/>
  <c r="H48" i="7"/>
  <c r="AC48" i="7"/>
  <c r="Z48" i="7"/>
  <c r="AB48" i="7"/>
  <c r="AH48" i="7"/>
  <c r="AD48" i="7"/>
  <c r="AE48" i="7"/>
  <c r="AF48" i="7"/>
  <c r="AG48" i="7"/>
  <c r="AI48" i="7"/>
  <c r="AA49" i="7"/>
  <c r="H49" i="7"/>
  <c r="AC49" i="7"/>
  <c r="AB49" i="7"/>
  <c r="AH49" i="7"/>
  <c r="AD49" i="7"/>
  <c r="AE49" i="7"/>
  <c r="AF49" i="7"/>
  <c r="AG49" i="7"/>
  <c r="AI49" i="7"/>
  <c r="AA50" i="7"/>
  <c r="H50" i="7"/>
  <c r="AC50" i="7"/>
  <c r="Z50" i="7"/>
  <c r="AB50" i="7"/>
  <c r="AH50" i="7"/>
  <c r="AD50" i="7"/>
  <c r="AE50" i="7"/>
  <c r="AF50" i="7"/>
  <c r="AG50" i="7"/>
  <c r="AI50" i="7"/>
  <c r="AA51" i="7"/>
  <c r="H51" i="7"/>
  <c r="AC51" i="7"/>
  <c r="AB51" i="7"/>
  <c r="AH51" i="7"/>
  <c r="AD51" i="7"/>
  <c r="AE51" i="7"/>
  <c r="AF51" i="7"/>
  <c r="AG51" i="7"/>
  <c r="AI51" i="7"/>
  <c r="AA52" i="7"/>
  <c r="H52" i="7"/>
  <c r="AC52" i="7"/>
  <c r="Z52" i="7"/>
  <c r="AB52" i="7"/>
  <c r="AH52" i="7"/>
  <c r="AD52" i="7"/>
  <c r="AE52" i="7"/>
  <c r="AF52" i="7"/>
  <c r="AG52" i="7"/>
  <c r="AI52" i="7"/>
  <c r="AA53" i="7"/>
  <c r="H53" i="7"/>
  <c r="AC53" i="7"/>
  <c r="AB53" i="7"/>
  <c r="AH53" i="7"/>
  <c r="AD53" i="7"/>
  <c r="AE53" i="7"/>
  <c r="AF53" i="7"/>
  <c r="AG53" i="7"/>
  <c r="AI53" i="7"/>
  <c r="AA54" i="7"/>
  <c r="H54" i="7"/>
  <c r="AC54" i="7"/>
  <c r="AB54" i="7"/>
  <c r="AH54" i="7"/>
  <c r="AD54" i="7"/>
  <c r="AE54" i="7"/>
  <c r="AF54" i="7"/>
  <c r="AG54" i="7"/>
  <c r="AI54" i="7"/>
  <c r="AA55" i="7"/>
  <c r="H55" i="7"/>
  <c r="AC55" i="7"/>
  <c r="AB55" i="7"/>
  <c r="AH55" i="7"/>
  <c r="AD55" i="7"/>
  <c r="AE55" i="7"/>
  <c r="AF55" i="7"/>
  <c r="AG55" i="7"/>
  <c r="AI55" i="7"/>
  <c r="AA56" i="7"/>
  <c r="H56" i="7"/>
  <c r="AC56" i="7"/>
  <c r="Z56" i="7"/>
  <c r="AB56" i="7"/>
  <c r="AH56" i="7"/>
  <c r="AD56" i="7"/>
  <c r="AE56" i="7"/>
  <c r="AF56" i="7"/>
  <c r="AG56" i="7"/>
  <c r="AI56" i="7"/>
  <c r="AA57" i="7"/>
  <c r="H57" i="7"/>
  <c r="AC57" i="7"/>
  <c r="AB57" i="7"/>
  <c r="AH57" i="7"/>
  <c r="AD57" i="7"/>
  <c r="AE57" i="7"/>
  <c r="AF57" i="7"/>
  <c r="AG57" i="7"/>
  <c r="AI57" i="7"/>
  <c r="AA58" i="7"/>
  <c r="H58" i="7"/>
  <c r="AC58" i="7"/>
  <c r="AB58" i="7"/>
  <c r="AH58" i="7"/>
  <c r="AD58" i="7"/>
  <c r="AE58" i="7"/>
  <c r="AF58" i="7"/>
  <c r="AG58" i="7"/>
  <c r="AI58" i="7"/>
  <c r="AA12" i="5"/>
  <c r="H12" i="5"/>
  <c r="AC12" i="5"/>
  <c r="Z12" i="5"/>
  <c r="AB12" i="5"/>
  <c r="AH12" i="5"/>
  <c r="AD12" i="5"/>
  <c r="AE12" i="5"/>
  <c r="AF12" i="5"/>
  <c r="AG12" i="5"/>
  <c r="AI12" i="5"/>
  <c r="AA13" i="5"/>
  <c r="H13" i="5"/>
  <c r="AC13" i="5"/>
  <c r="Z13" i="5"/>
  <c r="AB13" i="5"/>
  <c r="AH13" i="5"/>
  <c r="AD13" i="5"/>
  <c r="AE13" i="5"/>
  <c r="AF13" i="5"/>
  <c r="AG13" i="5"/>
  <c r="AI13" i="5"/>
  <c r="AA14" i="5"/>
  <c r="H14" i="5"/>
  <c r="AC14" i="5"/>
  <c r="AB14" i="5"/>
  <c r="AH14" i="5"/>
  <c r="AD14" i="5"/>
  <c r="AE14" i="5"/>
  <c r="AF14" i="5"/>
  <c r="AG14" i="5"/>
  <c r="AI14" i="5"/>
  <c r="AA15" i="5"/>
  <c r="H15" i="5"/>
  <c r="AC15" i="5"/>
  <c r="AB15" i="5"/>
  <c r="AH15" i="5"/>
  <c r="AD15" i="5"/>
  <c r="AE15" i="5"/>
  <c r="AF15" i="5"/>
  <c r="AG15" i="5"/>
  <c r="AI15" i="5"/>
  <c r="AA16" i="5"/>
  <c r="H16" i="5"/>
  <c r="AC16" i="5"/>
  <c r="Z16" i="5"/>
  <c r="AB16" i="5"/>
  <c r="AH16" i="5"/>
  <c r="AD16" i="5"/>
  <c r="AE16" i="5"/>
  <c r="AF16" i="5"/>
  <c r="AG16" i="5"/>
  <c r="AI16" i="5"/>
  <c r="AA17" i="5"/>
  <c r="H17" i="5"/>
  <c r="AC17" i="5"/>
  <c r="Z17" i="5"/>
  <c r="AB17" i="5"/>
  <c r="AH17" i="5"/>
  <c r="AD17" i="5"/>
  <c r="AE17" i="5"/>
  <c r="AF17" i="5"/>
  <c r="AG17" i="5"/>
  <c r="AI17" i="5"/>
  <c r="AA18" i="5"/>
  <c r="H18" i="5"/>
  <c r="AC18" i="5"/>
  <c r="Z18" i="5"/>
  <c r="AB18" i="5"/>
  <c r="AH18" i="5"/>
  <c r="AD18" i="5"/>
  <c r="AE18" i="5"/>
  <c r="AF18" i="5"/>
  <c r="AG18" i="5"/>
  <c r="AI18" i="5"/>
  <c r="AA19" i="5"/>
  <c r="H19" i="5"/>
  <c r="AC19" i="5"/>
  <c r="AB19" i="5"/>
  <c r="AH19" i="5"/>
  <c r="AD19" i="5"/>
  <c r="AE19" i="5"/>
  <c r="AF19" i="5"/>
  <c r="AG19" i="5"/>
  <c r="AI19" i="5"/>
  <c r="AA20" i="5"/>
  <c r="H20" i="5"/>
  <c r="AC20" i="5"/>
  <c r="Z20" i="5"/>
  <c r="AB20" i="5"/>
  <c r="AH20" i="5"/>
  <c r="AD20" i="5"/>
  <c r="AE20" i="5"/>
  <c r="AF20" i="5"/>
  <c r="AG20" i="5"/>
  <c r="AI20" i="5"/>
  <c r="AA21" i="5"/>
  <c r="H21" i="5"/>
  <c r="AC21" i="5"/>
  <c r="Z21" i="5"/>
  <c r="AB21" i="5"/>
  <c r="AH21" i="5"/>
  <c r="AD21" i="5"/>
  <c r="AE21" i="5"/>
  <c r="AF21" i="5"/>
  <c r="AG21" i="5"/>
  <c r="AI21" i="5"/>
  <c r="AA22" i="5"/>
  <c r="H22" i="5"/>
  <c r="AC22" i="5"/>
  <c r="Z22" i="5"/>
  <c r="AB22" i="5"/>
  <c r="AH22" i="5"/>
  <c r="AD22" i="5"/>
  <c r="AE22" i="5"/>
  <c r="AF22" i="5"/>
  <c r="AG22" i="5"/>
  <c r="AI22" i="5"/>
  <c r="AA23" i="5"/>
  <c r="H23" i="5"/>
  <c r="AC23" i="5"/>
  <c r="Z23" i="5"/>
  <c r="AB23" i="5"/>
  <c r="AH23" i="5"/>
  <c r="AD23" i="5"/>
  <c r="AE23" i="5"/>
  <c r="AF23" i="5"/>
  <c r="AG23" i="5"/>
  <c r="AI23" i="5"/>
  <c r="AA24" i="5"/>
  <c r="H24" i="5"/>
  <c r="AC24" i="5"/>
  <c r="Z24" i="5"/>
  <c r="AB24" i="5"/>
  <c r="AH24" i="5"/>
  <c r="AD24" i="5"/>
  <c r="AE24" i="5"/>
  <c r="AF24" i="5"/>
  <c r="AG24" i="5"/>
  <c r="AI24" i="5"/>
  <c r="AA25" i="5"/>
  <c r="H25" i="5"/>
  <c r="AC25" i="5"/>
  <c r="Z25" i="5"/>
  <c r="AB25" i="5"/>
  <c r="AH25" i="5"/>
  <c r="AD25" i="5"/>
  <c r="AE25" i="5"/>
  <c r="AF25" i="5"/>
  <c r="AG25" i="5"/>
  <c r="AI25" i="5"/>
  <c r="AA26" i="5"/>
  <c r="H26" i="5"/>
  <c r="AC26" i="5"/>
  <c r="Z26" i="5"/>
  <c r="AB26" i="5"/>
  <c r="AH26" i="5"/>
  <c r="AD26" i="5"/>
  <c r="AE26" i="5"/>
  <c r="AF26" i="5"/>
  <c r="AG26" i="5"/>
  <c r="AI26" i="5"/>
  <c r="AA27" i="5"/>
  <c r="H27" i="5"/>
  <c r="AC27" i="5"/>
  <c r="Z27" i="5"/>
  <c r="AB27" i="5"/>
  <c r="AH27" i="5"/>
  <c r="AD27" i="5"/>
  <c r="AE27" i="5"/>
  <c r="AF27" i="5"/>
  <c r="AG27" i="5"/>
  <c r="AI27" i="5"/>
  <c r="AA28" i="5"/>
  <c r="H28" i="5"/>
  <c r="AC28" i="5"/>
  <c r="Z28" i="5"/>
  <c r="AB28" i="5"/>
  <c r="AH28" i="5"/>
  <c r="AD28" i="5"/>
  <c r="AE28" i="5"/>
  <c r="AF28" i="5"/>
  <c r="AG28" i="5"/>
  <c r="AI28" i="5"/>
  <c r="AA29" i="5"/>
  <c r="H29" i="5"/>
  <c r="AC29" i="5"/>
  <c r="Z29" i="5"/>
  <c r="AB29" i="5"/>
  <c r="AH29" i="5"/>
  <c r="AD29" i="5"/>
  <c r="AE29" i="5"/>
  <c r="AF29" i="5"/>
  <c r="AG29" i="5"/>
  <c r="AI29" i="5"/>
  <c r="AA30" i="5"/>
  <c r="H30" i="5"/>
  <c r="AC30" i="5"/>
  <c r="AB30" i="5"/>
  <c r="AH30" i="5"/>
  <c r="AD30" i="5"/>
  <c r="AE30" i="5"/>
  <c r="AF30" i="5"/>
  <c r="AG30" i="5"/>
  <c r="AI30" i="5"/>
  <c r="AA31" i="5"/>
  <c r="H31" i="5"/>
  <c r="AC31" i="5"/>
  <c r="AB31" i="5"/>
  <c r="AH31" i="5"/>
  <c r="AD31" i="5"/>
  <c r="AE31" i="5"/>
  <c r="AF31" i="5"/>
  <c r="AG31" i="5"/>
  <c r="AI31" i="5"/>
  <c r="AA32" i="5"/>
  <c r="H32" i="5"/>
  <c r="AC32" i="5"/>
  <c r="AB32" i="5"/>
  <c r="AH32" i="5"/>
  <c r="AD32" i="5"/>
  <c r="AE32" i="5"/>
  <c r="AF32" i="5"/>
  <c r="AG32" i="5"/>
  <c r="AI32" i="5"/>
  <c r="AA33" i="5"/>
  <c r="H33" i="5"/>
  <c r="AC33" i="5"/>
  <c r="Z33" i="5"/>
  <c r="AB33" i="5"/>
  <c r="AH33" i="5"/>
  <c r="AD33" i="5"/>
  <c r="AE33" i="5"/>
  <c r="AF33" i="5"/>
  <c r="AG33" i="5"/>
  <c r="AI33" i="5"/>
  <c r="AA34" i="5"/>
  <c r="H34" i="5"/>
  <c r="AC34" i="5"/>
  <c r="AB34" i="5"/>
  <c r="AH34" i="5"/>
  <c r="AD34" i="5"/>
  <c r="AE34" i="5"/>
  <c r="AF34" i="5"/>
  <c r="AG34" i="5"/>
  <c r="AI34" i="5"/>
  <c r="AA35" i="5"/>
  <c r="H35" i="5"/>
  <c r="AC35" i="5"/>
  <c r="Z35" i="5"/>
  <c r="AB35" i="5"/>
  <c r="AH35" i="5"/>
  <c r="AD35" i="5"/>
  <c r="AE35" i="5"/>
  <c r="AF35" i="5"/>
  <c r="AG35" i="5"/>
  <c r="AI35" i="5"/>
  <c r="AA36" i="5"/>
  <c r="H36" i="5"/>
  <c r="AC36" i="5"/>
  <c r="AB36" i="5"/>
  <c r="AH36" i="5"/>
  <c r="AD36" i="5"/>
  <c r="AE36" i="5"/>
  <c r="AF36" i="5"/>
  <c r="AG36" i="5"/>
  <c r="AI36" i="5"/>
  <c r="AA37" i="5"/>
  <c r="H37" i="5"/>
  <c r="AC37" i="5"/>
  <c r="AB37" i="5"/>
  <c r="AH37" i="5"/>
  <c r="AD37" i="5"/>
  <c r="AE37" i="5"/>
  <c r="AF37" i="5"/>
  <c r="AG37" i="5"/>
  <c r="AI37" i="5"/>
  <c r="AA38" i="5"/>
  <c r="H38" i="5"/>
  <c r="AC38" i="5"/>
  <c r="AB38" i="5"/>
  <c r="AH38" i="5"/>
  <c r="AD38" i="5"/>
  <c r="AE38" i="5"/>
  <c r="AF38" i="5"/>
  <c r="AG38" i="5"/>
  <c r="AI38" i="5"/>
  <c r="AA39" i="5"/>
  <c r="H39" i="5"/>
  <c r="AC39" i="5"/>
  <c r="AB39" i="5"/>
  <c r="AH39" i="5"/>
  <c r="AD39" i="5"/>
  <c r="AE39" i="5"/>
  <c r="AF39" i="5"/>
  <c r="AG39" i="5"/>
  <c r="AI39" i="5"/>
  <c r="AA40" i="5"/>
  <c r="H40" i="5"/>
  <c r="AC40" i="5"/>
  <c r="AB40" i="5"/>
  <c r="AH40" i="5"/>
  <c r="AD40" i="5"/>
  <c r="AE40" i="5"/>
  <c r="AF40" i="5"/>
  <c r="AG40" i="5"/>
  <c r="AI40" i="5"/>
  <c r="AA41" i="5"/>
  <c r="H41" i="5"/>
  <c r="AC41" i="5"/>
  <c r="AB41" i="5"/>
  <c r="AH41" i="5"/>
  <c r="AD41" i="5"/>
  <c r="AE41" i="5"/>
  <c r="AF41" i="5"/>
  <c r="AG41" i="5"/>
  <c r="AI41" i="5"/>
  <c r="AA42" i="5"/>
  <c r="H42" i="5"/>
  <c r="AC42" i="5"/>
  <c r="AB42" i="5"/>
  <c r="AH42" i="5"/>
  <c r="AD42" i="5"/>
  <c r="AE42" i="5"/>
  <c r="AF42" i="5"/>
  <c r="AG42" i="5"/>
  <c r="AI42" i="5"/>
  <c r="AA43" i="5"/>
  <c r="H43" i="5"/>
  <c r="AC43" i="5"/>
  <c r="AB43" i="5"/>
  <c r="AH43" i="5"/>
  <c r="AD43" i="5"/>
  <c r="AE43" i="5"/>
  <c r="AF43" i="5"/>
  <c r="AG43" i="5"/>
  <c r="AI43" i="5"/>
  <c r="AA44" i="5"/>
  <c r="H44" i="5"/>
  <c r="AC44" i="5"/>
  <c r="AB44" i="5"/>
  <c r="AH44" i="5"/>
  <c r="AD44" i="5"/>
  <c r="AE44" i="5"/>
  <c r="AF44" i="5"/>
  <c r="AG44" i="5"/>
  <c r="AI44" i="5"/>
  <c r="AA45" i="5"/>
  <c r="H45" i="5"/>
  <c r="AC45" i="5"/>
  <c r="AB45" i="5"/>
  <c r="AH45" i="5"/>
  <c r="AD45" i="5"/>
  <c r="AE45" i="5"/>
  <c r="AF45" i="5"/>
  <c r="AG45" i="5"/>
  <c r="AI45" i="5"/>
  <c r="AA46" i="5"/>
  <c r="H46" i="5"/>
  <c r="AC46" i="5"/>
  <c r="AB46" i="5"/>
  <c r="AH46" i="5"/>
  <c r="AD46" i="5"/>
  <c r="AE46" i="5"/>
  <c r="AF46" i="5"/>
  <c r="AG46" i="5"/>
  <c r="AI46" i="5"/>
  <c r="AA47" i="5"/>
  <c r="H47" i="5"/>
  <c r="AC47" i="5"/>
  <c r="AB47" i="5"/>
  <c r="AH47" i="5"/>
  <c r="AD47" i="5"/>
  <c r="AE47" i="5"/>
  <c r="AF47" i="5"/>
  <c r="AG47" i="5"/>
  <c r="AI47" i="5"/>
  <c r="AA48" i="5"/>
  <c r="H48" i="5"/>
  <c r="AC48" i="5"/>
  <c r="AB48" i="5"/>
  <c r="AH48" i="5"/>
  <c r="AD48" i="5"/>
  <c r="AE48" i="5"/>
  <c r="AF48" i="5"/>
  <c r="AG48" i="5"/>
  <c r="AI48" i="5"/>
  <c r="AA49" i="5"/>
  <c r="H49" i="5"/>
  <c r="AC49" i="5"/>
  <c r="Z49" i="5"/>
  <c r="AB49" i="5"/>
  <c r="AH49" i="5"/>
  <c r="AD49" i="5"/>
  <c r="AE49" i="5"/>
  <c r="AF49" i="5"/>
  <c r="AG49" i="5"/>
  <c r="AI49" i="5"/>
  <c r="AA50" i="5"/>
  <c r="H50" i="5"/>
  <c r="AC50" i="5"/>
  <c r="AB50" i="5"/>
  <c r="AH50" i="5"/>
  <c r="AD50" i="5"/>
  <c r="AE50" i="5"/>
  <c r="AF50" i="5"/>
  <c r="AG50" i="5"/>
  <c r="AI50" i="5"/>
  <c r="AA51" i="5"/>
  <c r="H51" i="5"/>
  <c r="AC51" i="5"/>
  <c r="AB51" i="5"/>
  <c r="AH51" i="5"/>
  <c r="AD51" i="5"/>
  <c r="AE51" i="5"/>
  <c r="AF51" i="5"/>
  <c r="AG51" i="5"/>
  <c r="AI51" i="5"/>
  <c r="AA52" i="5"/>
  <c r="H52" i="5"/>
  <c r="AC52" i="5"/>
  <c r="AB52" i="5"/>
  <c r="AH52" i="5"/>
  <c r="AD52" i="5"/>
  <c r="AE52" i="5"/>
  <c r="AF52" i="5"/>
  <c r="AG52" i="5"/>
  <c r="AI52" i="5"/>
  <c r="AA53" i="5"/>
  <c r="H53" i="5"/>
  <c r="AC53" i="5"/>
  <c r="Z53" i="5"/>
  <c r="AB53" i="5"/>
  <c r="AH53" i="5"/>
  <c r="AD53" i="5"/>
  <c r="AE53" i="5"/>
  <c r="AF53" i="5"/>
  <c r="AG53" i="5"/>
  <c r="AI53" i="5"/>
  <c r="AA54" i="5"/>
  <c r="H54" i="5"/>
  <c r="AC54" i="5"/>
  <c r="AB54" i="5"/>
  <c r="AH54" i="5"/>
  <c r="AD54" i="5"/>
  <c r="AE54" i="5"/>
  <c r="AF54" i="5"/>
  <c r="AG54" i="5"/>
  <c r="AI54" i="5"/>
  <c r="AA55" i="5"/>
  <c r="H55" i="5"/>
  <c r="AC55" i="5"/>
  <c r="AB55" i="5"/>
  <c r="AH55" i="5"/>
  <c r="AD55" i="5"/>
  <c r="AE55" i="5"/>
  <c r="AF55" i="5"/>
  <c r="AG55" i="5"/>
  <c r="AI55" i="5"/>
  <c r="AA56" i="5"/>
  <c r="H56" i="5"/>
  <c r="AC56" i="5"/>
  <c r="AB56" i="5"/>
  <c r="AH56" i="5"/>
  <c r="AD56" i="5"/>
  <c r="AE56" i="5"/>
  <c r="AF56" i="5"/>
  <c r="AG56" i="5"/>
  <c r="AI56" i="5"/>
  <c r="AA57" i="5"/>
  <c r="H57" i="5"/>
  <c r="AC57" i="5"/>
  <c r="Z57" i="5"/>
  <c r="AB57" i="5"/>
  <c r="AH57" i="5"/>
  <c r="AD57" i="5"/>
  <c r="AE57" i="5"/>
  <c r="AF57" i="5"/>
  <c r="AG57" i="5"/>
  <c r="AI57" i="5"/>
  <c r="AA58" i="5"/>
  <c r="H58" i="5"/>
  <c r="AC58" i="5"/>
  <c r="AB58" i="5"/>
  <c r="AH58" i="5"/>
  <c r="AD58" i="5"/>
  <c r="AE58" i="5"/>
  <c r="AF58" i="5"/>
  <c r="AG58" i="5"/>
  <c r="AI58" i="5"/>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AA12" i="24"/>
  <c r="H12" i="24"/>
  <c r="AC12" i="24"/>
  <c r="AB12" i="24"/>
  <c r="AH12" i="24"/>
  <c r="AD12" i="24"/>
  <c r="AE12" i="24"/>
  <c r="AF12" i="24"/>
  <c r="AG12" i="24"/>
  <c r="AI12" i="24"/>
  <c r="AA13" i="24"/>
  <c r="H13" i="24"/>
  <c r="AC13" i="24"/>
  <c r="Z13" i="24"/>
  <c r="AB13" i="24"/>
  <c r="AH13" i="24"/>
  <c r="AD13" i="24"/>
  <c r="AE13" i="24"/>
  <c r="AF13" i="24"/>
  <c r="AG13" i="24"/>
  <c r="AI13" i="24"/>
  <c r="AA14" i="24"/>
  <c r="H14" i="24"/>
  <c r="AC14" i="24"/>
  <c r="Z14" i="24"/>
  <c r="AB14" i="24"/>
  <c r="AH14" i="24"/>
  <c r="AD14" i="24"/>
  <c r="AE14" i="24"/>
  <c r="AF14" i="24"/>
  <c r="AG14" i="24"/>
  <c r="AI14" i="24"/>
  <c r="AA15" i="24"/>
  <c r="H15" i="24"/>
  <c r="AC15" i="24"/>
  <c r="Z15" i="24"/>
  <c r="AB15" i="24"/>
  <c r="AH15" i="24"/>
  <c r="AD15" i="24"/>
  <c r="AE15" i="24"/>
  <c r="AF15" i="24"/>
  <c r="AG15" i="24"/>
  <c r="AI15" i="24"/>
  <c r="AA16" i="24"/>
  <c r="H16" i="24"/>
  <c r="AC16" i="24"/>
  <c r="AB16" i="24"/>
  <c r="AH16" i="24"/>
  <c r="AD16" i="24"/>
  <c r="AE16" i="24"/>
  <c r="AF16" i="24"/>
  <c r="AG16" i="24"/>
  <c r="AI16" i="24"/>
  <c r="AA17" i="24"/>
  <c r="H17" i="24"/>
  <c r="AC17" i="24"/>
  <c r="Z17" i="24"/>
  <c r="AB17" i="24"/>
  <c r="AH17" i="24"/>
  <c r="AD17" i="24"/>
  <c r="AE17" i="24"/>
  <c r="AF17" i="24"/>
  <c r="AG17" i="24"/>
  <c r="AI17" i="24"/>
  <c r="AA18" i="24"/>
  <c r="H18" i="24"/>
  <c r="AC18" i="24"/>
  <c r="AB18" i="24"/>
  <c r="AH18" i="24"/>
  <c r="AD18" i="24"/>
  <c r="AE18" i="24"/>
  <c r="AF18" i="24"/>
  <c r="AG18" i="24"/>
  <c r="AI18" i="24"/>
  <c r="AA19" i="24"/>
  <c r="H19" i="24"/>
  <c r="AC19" i="24"/>
  <c r="Z19" i="24"/>
  <c r="AB19" i="24"/>
  <c r="AH19" i="24"/>
  <c r="AD19" i="24"/>
  <c r="AE19" i="24"/>
  <c r="AF19" i="24"/>
  <c r="AG19" i="24"/>
  <c r="AI19" i="24"/>
  <c r="AA20" i="24"/>
  <c r="H20" i="24"/>
  <c r="AC20" i="24"/>
  <c r="AB20" i="24"/>
  <c r="AH20" i="24"/>
  <c r="AD20" i="24"/>
  <c r="AE20" i="24"/>
  <c r="AF20" i="24"/>
  <c r="AG20" i="24"/>
  <c r="AI20" i="24"/>
  <c r="AA21" i="24"/>
  <c r="H21" i="24"/>
  <c r="AC21" i="24"/>
  <c r="Z21" i="24"/>
  <c r="AB21" i="24"/>
  <c r="AH21" i="24"/>
  <c r="AD21" i="24"/>
  <c r="AE21" i="24"/>
  <c r="AF21" i="24"/>
  <c r="AG21" i="24"/>
  <c r="AI21" i="24"/>
  <c r="AA22" i="24"/>
  <c r="H22" i="24"/>
  <c r="AC22" i="24"/>
  <c r="AB22" i="24"/>
  <c r="AH22" i="24"/>
  <c r="AD22" i="24"/>
  <c r="AE22" i="24"/>
  <c r="AF22" i="24"/>
  <c r="AG22" i="24"/>
  <c r="AI22" i="24"/>
  <c r="AA23" i="24"/>
  <c r="H23" i="24"/>
  <c r="AC23" i="24"/>
  <c r="Z23" i="24"/>
  <c r="AB23" i="24"/>
  <c r="AH23" i="24"/>
  <c r="AD23" i="24"/>
  <c r="AE23" i="24"/>
  <c r="AF23" i="24"/>
  <c r="AG23" i="24"/>
  <c r="AI23" i="24"/>
  <c r="AA24" i="24"/>
  <c r="H24" i="24"/>
  <c r="AC24" i="24"/>
  <c r="AB24" i="24"/>
  <c r="AH24" i="24"/>
  <c r="AD24" i="24"/>
  <c r="AE24" i="24"/>
  <c r="AF24" i="24"/>
  <c r="AG24" i="24"/>
  <c r="AI24" i="24"/>
  <c r="AA25" i="24"/>
  <c r="H25" i="24"/>
  <c r="AC25" i="24"/>
  <c r="Z25" i="24"/>
  <c r="AB25" i="24"/>
  <c r="AH25" i="24"/>
  <c r="AD25" i="24"/>
  <c r="AE25" i="24"/>
  <c r="AF25" i="24"/>
  <c r="AG25" i="24"/>
  <c r="AI25" i="24"/>
  <c r="AA26" i="24"/>
  <c r="H26" i="24"/>
  <c r="AC26" i="24"/>
  <c r="AB26" i="24"/>
  <c r="AH26" i="24"/>
  <c r="AD26" i="24"/>
  <c r="AE26" i="24"/>
  <c r="AF26" i="24"/>
  <c r="AG26" i="24"/>
  <c r="AI26" i="24"/>
  <c r="AA27" i="24"/>
  <c r="H27" i="24"/>
  <c r="AC27" i="24"/>
  <c r="Z27" i="24"/>
  <c r="AB27" i="24"/>
  <c r="AH27" i="24"/>
  <c r="AD27" i="24"/>
  <c r="AE27" i="24"/>
  <c r="AF27" i="24"/>
  <c r="AG27" i="24"/>
  <c r="AI27" i="24"/>
  <c r="AA28" i="24"/>
  <c r="H28" i="24"/>
  <c r="AC28" i="24"/>
  <c r="AB28" i="24"/>
  <c r="AH28" i="24"/>
  <c r="AD28" i="24"/>
  <c r="AE28" i="24"/>
  <c r="AF28" i="24"/>
  <c r="AG28" i="24"/>
  <c r="AI28" i="24"/>
  <c r="AA29" i="24"/>
  <c r="H29" i="24"/>
  <c r="AC29" i="24"/>
  <c r="Z29" i="24"/>
  <c r="AB29" i="24"/>
  <c r="AH29" i="24"/>
  <c r="AD29" i="24"/>
  <c r="AE29" i="24"/>
  <c r="AF29" i="24"/>
  <c r="AG29" i="24"/>
  <c r="AI29" i="24"/>
  <c r="AA30" i="24"/>
  <c r="H30" i="24"/>
  <c r="AC30" i="24"/>
  <c r="AB30" i="24"/>
  <c r="AH30" i="24"/>
  <c r="AD30" i="24"/>
  <c r="AE30" i="24"/>
  <c r="AF30" i="24"/>
  <c r="AG30" i="24"/>
  <c r="AI30" i="24"/>
  <c r="AA31" i="24"/>
  <c r="H31" i="24"/>
  <c r="AC31" i="24"/>
  <c r="Z31" i="24"/>
  <c r="AB31" i="24"/>
  <c r="AH31" i="24"/>
  <c r="AD31" i="24"/>
  <c r="AE31" i="24"/>
  <c r="AF31" i="24"/>
  <c r="AG31" i="24"/>
  <c r="AI31" i="24"/>
  <c r="AA32" i="24"/>
  <c r="H32" i="24"/>
  <c r="AC32" i="24"/>
  <c r="AB32" i="24"/>
  <c r="AH32" i="24"/>
  <c r="AD32" i="24"/>
  <c r="AE32" i="24"/>
  <c r="AF32" i="24"/>
  <c r="AG32" i="24"/>
  <c r="AI32" i="24"/>
  <c r="AA33" i="24"/>
  <c r="H33" i="24"/>
  <c r="AC33" i="24"/>
  <c r="Z33" i="24"/>
  <c r="AB33" i="24"/>
  <c r="AH33" i="24"/>
  <c r="AD33" i="24"/>
  <c r="AE33" i="24"/>
  <c r="AF33" i="24"/>
  <c r="AG33" i="24"/>
  <c r="AI33" i="24"/>
  <c r="AA34" i="24"/>
  <c r="H34" i="24"/>
  <c r="AC34" i="24"/>
  <c r="AB34" i="24"/>
  <c r="AH34" i="24"/>
  <c r="AD34" i="24"/>
  <c r="AE34" i="24"/>
  <c r="AF34" i="24"/>
  <c r="AG34" i="24"/>
  <c r="AI34" i="24"/>
  <c r="AA35" i="24"/>
  <c r="H35" i="24"/>
  <c r="AC35" i="24"/>
  <c r="Z35" i="24"/>
  <c r="AB35" i="24"/>
  <c r="AH35" i="24"/>
  <c r="AD35" i="24"/>
  <c r="AE35" i="24"/>
  <c r="AF35" i="24"/>
  <c r="AG35" i="24"/>
  <c r="AI35" i="24"/>
  <c r="AA36" i="24"/>
  <c r="H36" i="24"/>
  <c r="AC36" i="24"/>
  <c r="AB36" i="24"/>
  <c r="AH36" i="24"/>
  <c r="AD36" i="24"/>
  <c r="AE36" i="24"/>
  <c r="AF36" i="24"/>
  <c r="AG36" i="24"/>
  <c r="AI36" i="24"/>
  <c r="AA37" i="24"/>
  <c r="H37" i="24"/>
  <c r="AC37" i="24"/>
  <c r="Z37" i="24"/>
  <c r="AB37" i="24"/>
  <c r="AH37" i="24"/>
  <c r="AD37" i="24"/>
  <c r="AE37" i="24"/>
  <c r="AF37" i="24"/>
  <c r="AG37" i="24"/>
  <c r="AI37" i="24"/>
  <c r="AA38" i="24"/>
  <c r="H38" i="24"/>
  <c r="AC38" i="24"/>
  <c r="AB38" i="24"/>
  <c r="AH38" i="24"/>
  <c r="AD38" i="24"/>
  <c r="AE38" i="24"/>
  <c r="AF38" i="24"/>
  <c r="AG38" i="24"/>
  <c r="AI38" i="24"/>
  <c r="AA39" i="24"/>
  <c r="H39" i="24"/>
  <c r="AC39" i="24"/>
  <c r="Z39" i="24"/>
  <c r="AB39" i="24"/>
  <c r="AH39" i="24"/>
  <c r="AD39" i="24"/>
  <c r="AE39" i="24"/>
  <c r="AF39" i="24"/>
  <c r="AG39" i="24"/>
  <c r="AI39" i="24"/>
  <c r="AA40" i="24"/>
  <c r="H40" i="24"/>
  <c r="AC40" i="24"/>
  <c r="AB40" i="24"/>
  <c r="AH40" i="24"/>
  <c r="AD40" i="24"/>
  <c r="AE40" i="24"/>
  <c r="AF40" i="24"/>
  <c r="AG40" i="24"/>
  <c r="AI40" i="24"/>
  <c r="AA41" i="24"/>
  <c r="H41" i="24"/>
  <c r="AC41" i="24"/>
  <c r="Z41" i="24"/>
  <c r="AB41" i="24"/>
  <c r="AH41" i="24"/>
  <c r="AD41" i="24"/>
  <c r="AE41" i="24"/>
  <c r="AF41" i="24"/>
  <c r="AG41" i="24"/>
  <c r="AI41" i="24"/>
  <c r="AA42" i="24"/>
  <c r="H42" i="24"/>
  <c r="AC42" i="24"/>
  <c r="AB42" i="24"/>
  <c r="AH42" i="24"/>
  <c r="AD42" i="24"/>
  <c r="AE42" i="24"/>
  <c r="AF42" i="24"/>
  <c r="AG42" i="24"/>
  <c r="AI42" i="24"/>
  <c r="AA43" i="24"/>
  <c r="H43" i="24"/>
  <c r="AC43" i="24"/>
  <c r="Z43" i="24"/>
  <c r="AB43" i="24"/>
  <c r="AH43" i="24"/>
  <c r="AD43" i="24"/>
  <c r="AE43" i="24"/>
  <c r="AF43" i="24"/>
  <c r="AG43" i="24"/>
  <c r="AI43" i="24"/>
  <c r="AA44" i="24"/>
  <c r="H44" i="24"/>
  <c r="AC44" i="24"/>
  <c r="AB44" i="24"/>
  <c r="AH44" i="24"/>
  <c r="AD44" i="24"/>
  <c r="AE44" i="24"/>
  <c r="AF44" i="24"/>
  <c r="AG44" i="24"/>
  <c r="AI44" i="24"/>
  <c r="AA45" i="24"/>
  <c r="H45" i="24"/>
  <c r="AC45" i="24"/>
  <c r="Z45" i="24"/>
  <c r="AB45" i="24"/>
  <c r="AH45" i="24"/>
  <c r="AD45" i="24"/>
  <c r="AE45" i="24"/>
  <c r="AF45" i="24"/>
  <c r="AG45" i="24"/>
  <c r="AI45" i="24"/>
  <c r="AA46" i="24"/>
  <c r="H46" i="24"/>
  <c r="AC46" i="24"/>
  <c r="AB46" i="24"/>
  <c r="AH46" i="24"/>
  <c r="AD46" i="24"/>
  <c r="AE46" i="24"/>
  <c r="AF46" i="24"/>
  <c r="AG46" i="24"/>
  <c r="AI46" i="24"/>
  <c r="AA47" i="24"/>
  <c r="H47" i="24"/>
  <c r="AC47" i="24"/>
  <c r="Z47" i="24"/>
  <c r="AB47" i="24"/>
  <c r="AH47" i="24"/>
  <c r="AD47" i="24"/>
  <c r="AE47" i="24"/>
  <c r="AF47" i="24"/>
  <c r="AG47" i="24"/>
  <c r="AI47" i="24"/>
  <c r="AA48" i="24"/>
  <c r="H48" i="24"/>
  <c r="AC48" i="24"/>
  <c r="AB48" i="24"/>
  <c r="AH48" i="24"/>
  <c r="AD48" i="24"/>
  <c r="AE48" i="24"/>
  <c r="AF48" i="24"/>
  <c r="AG48" i="24"/>
  <c r="AI48" i="24"/>
  <c r="AA49" i="24"/>
  <c r="H49" i="24"/>
  <c r="AC49" i="24"/>
  <c r="AB49" i="24"/>
  <c r="AH49" i="24"/>
  <c r="AD49" i="24"/>
  <c r="AE49" i="24"/>
  <c r="AF49" i="24"/>
  <c r="AG49" i="24"/>
  <c r="AI49" i="24"/>
  <c r="AA50" i="24"/>
  <c r="H50" i="24"/>
  <c r="AC50" i="24"/>
  <c r="AB50" i="24"/>
  <c r="AH50" i="24"/>
  <c r="AD50" i="24"/>
  <c r="AE50" i="24"/>
  <c r="AF50" i="24"/>
  <c r="AG50" i="24"/>
  <c r="AI50" i="24"/>
  <c r="AA51" i="24"/>
  <c r="H51" i="24"/>
  <c r="AC51" i="24"/>
  <c r="AB51" i="24"/>
  <c r="AH51" i="24"/>
  <c r="AD51" i="24"/>
  <c r="AE51" i="24"/>
  <c r="AF51" i="24"/>
  <c r="AG51" i="24"/>
  <c r="AI51" i="24"/>
  <c r="AA52" i="24"/>
  <c r="H52" i="24"/>
  <c r="AC52" i="24"/>
  <c r="AB52" i="24"/>
  <c r="AH52" i="24"/>
  <c r="AD52" i="24"/>
  <c r="AE52" i="24"/>
  <c r="AF52" i="24"/>
  <c r="AG52" i="24"/>
  <c r="AI52" i="24"/>
  <c r="AA53" i="24"/>
  <c r="H53" i="24"/>
  <c r="AC53" i="24"/>
  <c r="AB53" i="24"/>
  <c r="AH53" i="24"/>
  <c r="AD53" i="24"/>
  <c r="AE53" i="24"/>
  <c r="AF53" i="24"/>
  <c r="AG53" i="24"/>
  <c r="AI53" i="24"/>
  <c r="AA54" i="24"/>
  <c r="H54" i="24"/>
  <c r="AC54" i="24"/>
  <c r="AB54" i="24"/>
  <c r="AH54" i="24"/>
  <c r="AD54" i="24"/>
  <c r="AE54" i="24"/>
  <c r="AF54" i="24"/>
  <c r="AG54" i="24"/>
  <c r="AI54" i="24"/>
  <c r="AA55" i="24"/>
  <c r="H55" i="24"/>
  <c r="AC55" i="24"/>
  <c r="Z55" i="24"/>
  <c r="AB55" i="24"/>
  <c r="AH55" i="24"/>
  <c r="AD55" i="24"/>
  <c r="AE55" i="24"/>
  <c r="AF55" i="24"/>
  <c r="AG55" i="24"/>
  <c r="AI55" i="24"/>
  <c r="AA56" i="24"/>
  <c r="H56" i="24"/>
  <c r="AC56" i="24"/>
  <c r="AB56" i="24"/>
  <c r="AH56" i="24"/>
  <c r="AD56" i="24"/>
  <c r="AE56" i="24"/>
  <c r="AF56" i="24"/>
  <c r="AG56" i="24"/>
  <c r="AI56" i="24"/>
  <c r="AA57" i="24"/>
  <c r="H57" i="24"/>
  <c r="AC57" i="24"/>
  <c r="AB57" i="24"/>
  <c r="AH57" i="24"/>
  <c r="AD57" i="24"/>
  <c r="AE57" i="24"/>
  <c r="AF57" i="24"/>
  <c r="AG57" i="24"/>
  <c r="AI57" i="24"/>
  <c r="AA58" i="24"/>
  <c r="H58" i="24"/>
  <c r="AC58" i="24"/>
  <c r="Z58" i="24"/>
  <c r="AB58" i="24"/>
  <c r="AH58" i="24"/>
  <c r="AD58" i="24"/>
  <c r="AE58" i="24"/>
  <c r="AF58" i="24"/>
  <c r="AG58" i="24"/>
  <c r="AI58" i="24"/>
  <c r="AA12" i="20"/>
  <c r="H12" i="20"/>
  <c r="AC12" i="20"/>
  <c r="AB12" i="20"/>
  <c r="AH12" i="20"/>
  <c r="AD12" i="20"/>
  <c r="AE12" i="20"/>
  <c r="AF12" i="20"/>
  <c r="AG12" i="20"/>
  <c r="AI12" i="20"/>
  <c r="AA13" i="20"/>
  <c r="H13" i="20"/>
  <c r="AC13" i="20"/>
  <c r="Z13" i="20"/>
  <c r="AB13" i="20"/>
  <c r="AH13" i="20"/>
  <c r="AD13" i="20"/>
  <c r="AE13" i="20"/>
  <c r="AF13" i="20"/>
  <c r="AG13" i="20"/>
  <c r="AI13" i="20"/>
  <c r="AA14" i="20"/>
  <c r="H14" i="20"/>
  <c r="AC14" i="20"/>
  <c r="AB14" i="20"/>
  <c r="AH14" i="20"/>
  <c r="AD14" i="20"/>
  <c r="AE14" i="20"/>
  <c r="AF14" i="20"/>
  <c r="AG14" i="20"/>
  <c r="AI14" i="20"/>
  <c r="AA15" i="20"/>
  <c r="H15" i="20"/>
  <c r="AC15" i="20"/>
  <c r="AB15" i="20"/>
  <c r="AH15" i="20"/>
  <c r="AD15" i="20"/>
  <c r="AE15" i="20"/>
  <c r="AF15" i="20"/>
  <c r="AG15" i="20"/>
  <c r="AI15" i="20"/>
  <c r="AA16" i="20"/>
  <c r="H16" i="20"/>
  <c r="AC16" i="20"/>
  <c r="Z16" i="20"/>
  <c r="AB16" i="20"/>
  <c r="AH16" i="20"/>
  <c r="AD16" i="20"/>
  <c r="AE16" i="20"/>
  <c r="AF16" i="20"/>
  <c r="AG16" i="20"/>
  <c r="AI16" i="20"/>
  <c r="AA17" i="20"/>
  <c r="H17" i="20"/>
  <c r="AC17" i="20"/>
  <c r="Z17" i="20"/>
  <c r="AB17" i="20"/>
  <c r="AH17" i="20"/>
  <c r="AD17" i="20"/>
  <c r="AE17" i="20"/>
  <c r="AF17" i="20"/>
  <c r="AG17" i="20"/>
  <c r="AI17" i="20"/>
  <c r="AA18" i="20"/>
  <c r="H18" i="20"/>
  <c r="AC18" i="20"/>
  <c r="AB18" i="20"/>
  <c r="AH18" i="20"/>
  <c r="AD18" i="20"/>
  <c r="AE18" i="20"/>
  <c r="AF18" i="20"/>
  <c r="AG18" i="20"/>
  <c r="AI18" i="20"/>
  <c r="AA19" i="20"/>
  <c r="H19" i="20"/>
  <c r="AC19" i="20"/>
  <c r="AB19" i="20"/>
  <c r="AH19" i="20"/>
  <c r="AD19" i="20"/>
  <c r="AE19" i="20"/>
  <c r="AF19" i="20"/>
  <c r="AG19" i="20"/>
  <c r="AI19" i="20"/>
  <c r="AA20" i="20"/>
  <c r="H20" i="20"/>
  <c r="AC20" i="20"/>
  <c r="AB20" i="20"/>
  <c r="AH20" i="20"/>
  <c r="AD20" i="20"/>
  <c r="AE20" i="20"/>
  <c r="AF20" i="20"/>
  <c r="AG20" i="20"/>
  <c r="AI20" i="20"/>
  <c r="AA21" i="20"/>
  <c r="H21" i="20"/>
  <c r="AC21" i="20"/>
  <c r="Z21" i="20"/>
  <c r="AB21" i="20"/>
  <c r="AH21" i="20"/>
  <c r="AD21" i="20"/>
  <c r="AE21" i="20"/>
  <c r="AF21" i="20"/>
  <c r="AG21" i="20"/>
  <c r="AI21" i="20"/>
  <c r="AA22" i="20"/>
  <c r="H22" i="20"/>
  <c r="AC22" i="20"/>
  <c r="Z22" i="20"/>
  <c r="AB22" i="20"/>
  <c r="AD22" i="20"/>
  <c r="AE22" i="20"/>
  <c r="AF22" i="20"/>
  <c r="AG22" i="20"/>
  <c r="AH22" i="20"/>
  <c r="AI22" i="20"/>
  <c r="AA23" i="20"/>
  <c r="H23" i="20"/>
  <c r="AC23" i="20"/>
  <c r="AB23" i="20"/>
  <c r="AD23" i="20"/>
  <c r="AE23" i="20"/>
  <c r="AF23" i="20"/>
  <c r="AG23" i="20"/>
  <c r="AH23" i="20"/>
  <c r="AI23" i="20"/>
  <c r="AA24" i="20"/>
  <c r="H24" i="20"/>
  <c r="AC24" i="20"/>
  <c r="Z24" i="20"/>
  <c r="AB24" i="20"/>
  <c r="AD24" i="20"/>
  <c r="AE24" i="20"/>
  <c r="AF24" i="20"/>
  <c r="AG24" i="20"/>
  <c r="AH24" i="20"/>
  <c r="AI24" i="20"/>
  <c r="AA25" i="20"/>
  <c r="H25" i="20"/>
  <c r="AC25" i="20"/>
  <c r="Z25" i="20"/>
  <c r="AB25" i="20"/>
  <c r="AH25" i="20"/>
  <c r="AD25" i="20"/>
  <c r="AE25" i="20"/>
  <c r="AF25" i="20"/>
  <c r="AG25" i="20"/>
  <c r="AI25" i="20"/>
  <c r="AA26" i="20"/>
  <c r="H26" i="20"/>
  <c r="AC26" i="20"/>
  <c r="AB26" i="20"/>
  <c r="AD26" i="20"/>
  <c r="AE26" i="20"/>
  <c r="AF26" i="20"/>
  <c r="AG26" i="20"/>
  <c r="AH26" i="20"/>
  <c r="AI26" i="20"/>
  <c r="AA27" i="20"/>
  <c r="H27" i="20"/>
  <c r="AC27" i="20"/>
  <c r="Z27" i="20"/>
  <c r="AB27" i="20"/>
  <c r="AH27" i="20"/>
  <c r="AD27" i="20"/>
  <c r="AE27" i="20"/>
  <c r="AF27" i="20"/>
  <c r="AG27" i="20"/>
  <c r="AI27" i="20"/>
  <c r="AA28" i="20"/>
  <c r="H28" i="20"/>
  <c r="AC28" i="20"/>
  <c r="Z28" i="20"/>
  <c r="AB28" i="20"/>
  <c r="AD28" i="20"/>
  <c r="AE28" i="20"/>
  <c r="AF28" i="20"/>
  <c r="AG28" i="20"/>
  <c r="AH28" i="20"/>
  <c r="AI28" i="20"/>
  <c r="AA29" i="20"/>
  <c r="H29" i="20"/>
  <c r="AC29" i="20"/>
  <c r="Z29" i="20"/>
  <c r="AB29" i="20"/>
  <c r="AH29" i="20"/>
  <c r="AD29" i="20"/>
  <c r="AE29" i="20"/>
  <c r="AF29" i="20"/>
  <c r="AG29" i="20"/>
  <c r="AI29" i="20"/>
  <c r="AA30" i="20"/>
  <c r="H30" i="20"/>
  <c r="AC30" i="20"/>
  <c r="AB30" i="20"/>
  <c r="AD30" i="20"/>
  <c r="AE30" i="20"/>
  <c r="AF30" i="20"/>
  <c r="AG30" i="20"/>
  <c r="AH30" i="20"/>
  <c r="AI30" i="20"/>
  <c r="AA31" i="20"/>
  <c r="H31" i="20"/>
  <c r="AC31" i="20"/>
  <c r="Z31" i="20"/>
  <c r="AB31" i="20"/>
  <c r="AH31" i="20"/>
  <c r="AD31" i="20"/>
  <c r="AE31" i="20"/>
  <c r="AF31" i="20"/>
  <c r="AG31" i="20"/>
  <c r="AI31" i="20"/>
  <c r="AA32" i="20"/>
  <c r="H32" i="20"/>
  <c r="AC32" i="20"/>
  <c r="Z32" i="20"/>
  <c r="AB32" i="20"/>
  <c r="AD32" i="20"/>
  <c r="AE32" i="20"/>
  <c r="AF32" i="20"/>
  <c r="AG32" i="20"/>
  <c r="AH32" i="20"/>
  <c r="AI32" i="20"/>
  <c r="AA33" i="20"/>
  <c r="H33" i="20"/>
  <c r="AC33" i="20"/>
  <c r="Z33" i="20"/>
  <c r="AB33" i="20"/>
  <c r="AH33" i="20"/>
  <c r="AD33" i="20"/>
  <c r="AE33" i="20"/>
  <c r="AF33" i="20"/>
  <c r="AG33" i="20"/>
  <c r="AI33" i="20"/>
  <c r="AA34" i="20"/>
  <c r="H34" i="20"/>
  <c r="AC34" i="20"/>
  <c r="AB34" i="20"/>
  <c r="AD34" i="20"/>
  <c r="AE34" i="20"/>
  <c r="AF34" i="20"/>
  <c r="AG34" i="20"/>
  <c r="AH34" i="20"/>
  <c r="AI34" i="20"/>
  <c r="AA35" i="20"/>
  <c r="H35" i="20"/>
  <c r="AC35" i="20"/>
  <c r="Z35" i="20"/>
  <c r="AB35" i="20"/>
  <c r="AH35" i="20"/>
  <c r="AD35" i="20"/>
  <c r="AE35" i="20"/>
  <c r="AF35" i="20"/>
  <c r="AG35" i="20"/>
  <c r="AI35" i="20"/>
  <c r="AA36" i="20"/>
  <c r="H36" i="20"/>
  <c r="AC36" i="20"/>
  <c r="Z36" i="20"/>
  <c r="AB36" i="20"/>
  <c r="AD36" i="20"/>
  <c r="AE36" i="20"/>
  <c r="AF36" i="20"/>
  <c r="AG36" i="20"/>
  <c r="AH36" i="20"/>
  <c r="AI36" i="20"/>
  <c r="AA37" i="20"/>
  <c r="H37" i="20"/>
  <c r="AC37" i="20"/>
  <c r="Z37" i="20"/>
  <c r="AB37" i="20"/>
  <c r="AH37" i="20"/>
  <c r="AD37" i="20"/>
  <c r="AE37" i="20"/>
  <c r="AF37" i="20"/>
  <c r="AG37" i="20"/>
  <c r="AI37" i="20"/>
  <c r="AA38" i="20"/>
  <c r="H38" i="20"/>
  <c r="AC38" i="20"/>
  <c r="AB38" i="20"/>
  <c r="AD38" i="20"/>
  <c r="AE38" i="20"/>
  <c r="AF38" i="20"/>
  <c r="AG38" i="20"/>
  <c r="AH38" i="20"/>
  <c r="AI38" i="20"/>
  <c r="AA39" i="20"/>
  <c r="H39" i="20"/>
  <c r="AC39" i="20"/>
  <c r="Z39" i="20"/>
  <c r="AB39" i="20"/>
  <c r="AH39" i="20"/>
  <c r="AD39" i="20"/>
  <c r="AE39" i="20"/>
  <c r="AF39" i="20"/>
  <c r="AG39" i="20"/>
  <c r="AI39" i="20"/>
  <c r="AA40" i="20"/>
  <c r="H40" i="20"/>
  <c r="AC40" i="20"/>
  <c r="Z40" i="20"/>
  <c r="AB40" i="20"/>
  <c r="AD40" i="20"/>
  <c r="AE40" i="20"/>
  <c r="AF40" i="20"/>
  <c r="AG40" i="20"/>
  <c r="AH40" i="20"/>
  <c r="AI40" i="20"/>
  <c r="AA41" i="20"/>
  <c r="H41" i="20"/>
  <c r="AC41" i="20"/>
  <c r="Z41" i="20"/>
  <c r="AB41" i="20"/>
  <c r="AH41" i="20"/>
  <c r="AD41" i="20"/>
  <c r="AE41" i="20"/>
  <c r="AF41" i="20"/>
  <c r="AG41" i="20"/>
  <c r="AI41" i="20"/>
  <c r="AA42" i="20"/>
  <c r="H42" i="20"/>
  <c r="AC42" i="20"/>
  <c r="AB42" i="20"/>
  <c r="AD42" i="20"/>
  <c r="AE42" i="20"/>
  <c r="AF42" i="20"/>
  <c r="AG42" i="20"/>
  <c r="AH42" i="20"/>
  <c r="AI42" i="20"/>
  <c r="AA43" i="20"/>
  <c r="H43" i="20"/>
  <c r="AC43" i="20"/>
  <c r="Z43" i="20"/>
  <c r="AB43" i="20"/>
  <c r="AH43" i="20"/>
  <c r="AD43" i="20"/>
  <c r="AE43" i="20"/>
  <c r="AF43" i="20"/>
  <c r="AG43" i="20"/>
  <c r="AI43" i="20"/>
  <c r="AA44" i="20"/>
  <c r="H44" i="20"/>
  <c r="AC44" i="20"/>
  <c r="Z44" i="20"/>
  <c r="AB44" i="20"/>
  <c r="AH44" i="20"/>
  <c r="AD44" i="20"/>
  <c r="AE44" i="20"/>
  <c r="AF44" i="20"/>
  <c r="AG44" i="20"/>
  <c r="AI44" i="20"/>
  <c r="AA45" i="20"/>
  <c r="H45" i="20"/>
  <c r="AC45" i="20"/>
  <c r="AB45" i="20"/>
  <c r="AD45" i="20"/>
  <c r="AE45" i="20"/>
  <c r="AF45" i="20"/>
  <c r="AG45" i="20"/>
  <c r="AH45" i="20"/>
  <c r="AI45" i="20"/>
  <c r="AA46" i="20"/>
  <c r="H46" i="20"/>
  <c r="AC46" i="20"/>
  <c r="AB46" i="20"/>
  <c r="AD46" i="20"/>
  <c r="AE46" i="20"/>
  <c r="AF46" i="20"/>
  <c r="AG46" i="20"/>
  <c r="AH46" i="20"/>
  <c r="AI46" i="20"/>
  <c r="AA47" i="20"/>
  <c r="H47" i="20"/>
  <c r="AC47" i="20"/>
  <c r="Z47" i="20"/>
  <c r="AB47" i="20"/>
  <c r="AH47" i="20"/>
  <c r="AD47" i="20"/>
  <c r="AE47" i="20"/>
  <c r="AF47" i="20"/>
  <c r="AG47" i="20"/>
  <c r="AI47" i="20"/>
  <c r="AA48" i="20"/>
  <c r="H48" i="20"/>
  <c r="AC48" i="20"/>
  <c r="AB48" i="20"/>
  <c r="AH48" i="20"/>
  <c r="AD48" i="20"/>
  <c r="AE48" i="20"/>
  <c r="AF48" i="20"/>
  <c r="AG48" i="20"/>
  <c r="AI48" i="20"/>
  <c r="AA49" i="20"/>
  <c r="H49" i="20"/>
  <c r="AC49" i="20"/>
  <c r="AB49" i="20"/>
  <c r="AD49" i="20"/>
  <c r="AE49" i="20"/>
  <c r="AF49" i="20"/>
  <c r="AG49" i="20"/>
  <c r="AH49" i="20"/>
  <c r="AI49" i="20"/>
  <c r="AA50" i="20"/>
  <c r="H50" i="20"/>
  <c r="AC50" i="20"/>
  <c r="AB50" i="20"/>
  <c r="AD50" i="20"/>
  <c r="AE50" i="20"/>
  <c r="AF50" i="20"/>
  <c r="AG50" i="20"/>
  <c r="AH50" i="20"/>
  <c r="AI50" i="20"/>
  <c r="AA51" i="20"/>
  <c r="H51" i="20"/>
  <c r="AC51" i="20"/>
  <c r="AB51" i="20"/>
  <c r="AH51" i="20"/>
  <c r="AD51" i="20"/>
  <c r="AE51" i="20"/>
  <c r="AF51" i="20"/>
  <c r="AG51" i="20"/>
  <c r="AI51" i="20"/>
  <c r="AA52" i="20"/>
  <c r="H52" i="20"/>
  <c r="AC52" i="20"/>
  <c r="AB52" i="20"/>
  <c r="AH52" i="20"/>
  <c r="AD52" i="20"/>
  <c r="AE52" i="20"/>
  <c r="AF52" i="20"/>
  <c r="AG52" i="20"/>
  <c r="AI52" i="20"/>
  <c r="AA53" i="20"/>
  <c r="H53" i="20"/>
  <c r="AC53" i="20"/>
  <c r="AB53" i="20"/>
  <c r="AH53" i="20"/>
  <c r="AD53" i="20"/>
  <c r="AE53" i="20"/>
  <c r="AF53" i="20"/>
  <c r="AG53" i="20"/>
  <c r="AI53" i="20"/>
  <c r="AA54" i="20"/>
  <c r="H54" i="20"/>
  <c r="AC54" i="20"/>
  <c r="Z54" i="20"/>
  <c r="AB54" i="20"/>
  <c r="AH54" i="20"/>
  <c r="AD54" i="20"/>
  <c r="AE54" i="20"/>
  <c r="AF54" i="20"/>
  <c r="AG54" i="20"/>
  <c r="AI54" i="20"/>
  <c r="AA55" i="20"/>
  <c r="H55" i="20"/>
  <c r="AC55" i="20"/>
  <c r="Z55" i="20"/>
  <c r="AB55" i="20"/>
  <c r="AH55" i="20"/>
  <c r="AD55" i="20"/>
  <c r="AE55" i="20"/>
  <c r="AF55" i="20"/>
  <c r="AG55" i="20"/>
  <c r="AI55" i="20"/>
  <c r="AA56" i="20"/>
  <c r="H56" i="20"/>
  <c r="AC56" i="20"/>
  <c r="AB56" i="20"/>
  <c r="AH56" i="20"/>
  <c r="AD56" i="20"/>
  <c r="AE56" i="20"/>
  <c r="AF56" i="20"/>
  <c r="AG56" i="20"/>
  <c r="AI56" i="20"/>
  <c r="AA57" i="20"/>
  <c r="H57" i="20"/>
  <c r="AC57" i="20"/>
  <c r="AB57" i="20"/>
  <c r="AH57" i="20"/>
  <c r="AD57" i="20"/>
  <c r="AE57" i="20"/>
  <c r="AF57" i="20"/>
  <c r="AG57" i="20"/>
  <c r="AI57" i="20"/>
  <c r="AA58" i="20"/>
  <c r="H58" i="20"/>
  <c r="AC58" i="20"/>
  <c r="Z58" i="20"/>
  <c r="AB58" i="20"/>
  <c r="AH58" i="20"/>
  <c r="AD58" i="20"/>
  <c r="AE58" i="20"/>
  <c r="AF58" i="20"/>
  <c r="AG58" i="20"/>
  <c r="AI58" i="20"/>
  <c r="AA12" i="18"/>
  <c r="H12" i="18"/>
  <c r="AC12" i="18"/>
  <c r="AB12" i="18"/>
  <c r="AH12" i="18"/>
  <c r="AD12" i="18"/>
  <c r="AE12" i="18"/>
  <c r="AF12" i="18"/>
  <c r="AG12" i="18"/>
  <c r="AI12" i="18"/>
  <c r="AA13" i="18"/>
  <c r="H13" i="18"/>
  <c r="AC13" i="18"/>
  <c r="AB13" i="18"/>
  <c r="AH13" i="18"/>
  <c r="AD13" i="18"/>
  <c r="AE13" i="18"/>
  <c r="AF13" i="18"/>
  <c r="AG13" i="18"/>
  <c r="AI13" i="18"/>
  <c r="AA14" i="18"/>
  <c r="H14" i="18"/>
  <c r="AC14" i="18"/>
  <c r="AB14" i="18"/>
  <c r="AH14" i="18"/>
  <c r="AD14" i="18"/>
  <c r="AE14" i="18"/>
  <c r="AF14" i="18"/>
  <c r="AG14" i="18"/>
  <c r="AI14" i="18"/>
  <c r="AA15" i="18"/>
  <c r="H15" i="18"/>
  <c r="AC15" i="18"/>
  <c r="Z15" i="18"/>
  <c r="AB15" i="18"/>
  <c r="AH15" i="18"/>
  <c r="AD15" i="18"/>
  <c r="AE15" i="18"/>
  <c r="AF15" i="18"/>
  <c r="AG15" i="18"/>
  <c r="AI15" i="18"/>
  <c r="AA16" i="18"/>
  <c r="H16" i="18"/>
  <c r="AC16" i="18"/>
  <c r="Z16" i="18"/>
  <c r="AB16" i="18"/>
  <c r="AH16" i="18"/>
  <c r="AD16" i="18"/>
  <c r="AE16" i="18"/>
  <c r="AF16" i="18"/>
  <c r="AG16" i="18"/>
  <c r="AI16" i="18"/>
  <c r="AA17" i="18"/>
  <c r="H17" i="18"/>
  <c r="AC17" i="18"/>
  <c r="AB17" i="18"/>
  <c r="AH17" i="18"/>
  <c r="AD17" i="18"/>
  <c r="AE17" i="18"/>
  <c r="AF17" i="18"/>
  <c r="AG17" i="18"/>
  <c r="AI17" i="18"/>
  <c r="AA18" i="18"/>
  <c r="H18" i="18"/>
  <c r="AC18" i="18"/>
  <c r="AB18" i="18"/>
  <c r="AH18" i="18"/>
  <c r="AD18" i="18"/>
  <c r="AE18" i="18"/>
  <c r="AF18" i="18"/>
  <c r="AG18" i="18"/>
  <c r="AI18" i="18"/>
  <c r="AA19" i="18"/>
  <c r="H19" i="18"/>
  <c r="AC19" i="18"/>
  <c r="AB19" i="18"/>
  <c r="AH19" i="18"/>
  <c r="AD19" i="18"/>
  <c r="AE19" i="18"/>
  <c r="AF19" i="18"/>
  <c r="AG19" i="18"/>
  <c r="AI19" i="18"/>
  <c r="AA20" i="18"/>
  <c r="H20" i="18"/>
  <c r="AC20" i="18"/>
  <c r="AB20" i="18"/>
  <c r="AH20" i="18"/>
  <c r="AD20" i="18"/>
  <c r="AE20" i="18"/>
  <c r="AF20" i="18"/>
  <c r="AG20" i="18"/>
  <c r="AI20" i="18"/>
  <c r="AA21" i="18"/>
  <c r="H21" i="18"/>
  <c r="AC21" i="18"/>
  <c r="AB21" i="18"/>
  <c r="AH21" i="18"/>
  <c r="AD21" i="18"/>
  <c r="AE21" i="18"/>
  <c r="AF21" i="18"/>
  <c r="AG21" i="18"/>
  <c r="AI21" i="18"/>
  <c r="AA22" i="18"/>
  <c r="H22" i="18"/>
  <c r="AC22" i="18"/>
  <c r="AB22" i="18"/>
  <c r="AH22" i="18"/>
  <c r="AD22" i="18"/>
  <c r="AE22" i="18"/>
  <c r="AF22" i="18"/>
  <c r="AG22" i="18"/>
  <c r="AI22" i="18"/>
  <c r="AA23" i="18"/>
  <c r="H23" i="18"/>
  <c r="AC23" i="18"/>
  <c r="AB23" i="18"/>
  <c r="AH23" i="18"/>
  <c r="AD23" i="18"/>
  <c r="AE23" i="18"/>
  <c r="AF23" i="18"/>
  <c r="AG23" i="18"/>
  <c r="AI23" i="18"/>
  <c r="AA24" i="18"/>
  <c r="H24" i="18"/>
  <c r="AC24" i="18"/>
  <c r="Z24" i="18"/>
  <c r="AB24" i="18"/>
  <c r="AH24" i="18"/>
  <c r="AD24" i="18"/>
  <c r="AE24" i="18"/>
  <c r="AF24" i="18"/>
  <c r="AG24" i="18"/>
  <c r="AI24" i="18"/>
  <c r="AA25" i="18"/>
  <c r="H25" i="18"/>
  <c r="AC25" i="18"/>
  <c r="AB25" i="18"/>
  <c r="AH25" i="18"/>
  <c r="AD25" i="18"/>
  <c r="AE25" i="18"/>
  <c r="AF25" i="18"/>
  <c r="AG25" i="18"/>
  <c r="AI25" i="18"/>
  <c r="AA26" i="18"/>
  <c r="H26" i="18"/>
  <c r="AC26" i="18"/>
  <c r="AB26" i="18"/>
  <c r="AH26" i="18"/>
  <c r="AD26" i="18"/>
  <c r="AE26" i="18"/>
  <c r="AF26" i="18"/>
  <c r="AG26" i="18"/>
  <c r="AI26" i="18"/>
  <c r="AA27" i="18"/>
  <c r="H27" i="18"/>
  <c r="AC27" i="18"/>
  <c r="AB27" i="18"/>
  <c r="AH27" i="18"/>
  <c r="AD27" i="18"/>
  <c r="AE27" i="18"/>
  <c r="AF27" i="18"/>
  <c r="AG27" i="18"/>
  <c r="AI27" i="18"/>
  <c r="AA28" i="18"/>
  <c r="H28" i="18"/>
  <c r="AC28" i="18"/>
  <c r="AB28" i="18"/>
  <c r="AH28" i="18"/>
  <c r="AD28" i="18"/>
  <c r="AE28" i="18"/>
  <c r="AF28" i="18"/>
  <c r="AG28" i="18"/>
  <c r="AI28" i="18"/>
  <c r="AA29" i="18"/>
  <c r="H29" i="18"/>
  <c r="AC29" i="18"/>
  <c r="AB29" i="18"/>
  <c r="AH29" i="18"/>
  <c r="AD29" i="18"/>
  <c r="AE29" i="18"/>
  <c r="AF29" i="18"/>
  <c r="AG29" i="18"/>
  <c r="AI29" i="18"/>
  <c r="AA30" i="18"/>
  <c r="H30" i="18"/>
  <c r="AC30" i="18"/>
  <c r="AB30" i="18"/>
  <c r="AH30" i="18"/>
  <c r="AD30" i="18"/>
  <c r="AE30" i="18"/>
  <c r="AF30" i="18"/>
  <c r="AG30" i="18"/>
  <c r="AI30" i="18"/>
  <c r="AA31" i="18"/>
  <c r="H31" i="18"/>
  <c r="AC31" i="18"/>
  <c r="Z31" i="18"/>
  <c r="AB31" i="18"/>
  <c r="AH31" i="18"/>
  <c r="AD31" i="18"/>
  <c r="AE31" i="18"/>
  <c r="AF31" i="18"/>
  <c r="AG31" i="18"/>
  <c r="AI31" i="18"/>
  <c r="AA32" i="18"/>
  <c r="H32" i="18"/>
  <c r="AC32" i="18"/>
  <c r="Z32" i="18"/>
  <c r="AB32" i="18"/>
  <c r="AH32" i="18"/>
  <c r="AD32" i="18"/>
  <c r="AE32" i="18"/>
  <c r="AF32" i="18"/>
  <c r="AG32" i="18"/>
  <c r="AI32" i="18"/>
  <c r="AA33" i="18"/>
  <c r="H33" i="18"/>
  <c r="AC33" i="18"/>
  <c r="AB33" i="18"/>
  <c r="AH33" i="18"/>
  <c r="AD33" i="18"/>
  <c r="AE33" i="18"/>
  <c r="AF33" i="18"/>
  <c r="AG33" i="18"/>
  <c r="AI33" i="18"/>
  <c r="AA34" i="18"/>
  <c r="H34" i="18"/>
  <c r="AC34" i="18"/>
  <c r="AB34" i="18"/>
  <c r="AH34" i="18"/>
  <c r="AD34" i="18"/>
  <c r="AE34" i="18"/>
  <c r="AF34" i="18"/>
  <c r="AG34" i="18"/>
  <c r="AI34" i="18"/>
  <c r="AA35" i="18"/>
  <c r="H35" i="18"/>
  <c r="AC35" i="18"/>
  <c r="AB35" i="18"/>
  <c r="AH35" i="18"/>
  <c r="AD35" i="18"/>
  <c r="AE35" i="18"/>
  <c r="AF35" i="18"/>
  <c r="AG35" i="18"/>
  <c r="AI35" i="18"/>
  <c r="AA36" i="18"/>
  <c r="H36" i="18"/>
  <c r="AC36" i="18"/>
  <c r="AB36" i="18"/>
  <c r="AH36" i="18"/>
  <c r="AD36" i="18"/>
  <c r="AE36" i="18"/>
  <c r="AF36" i="18"/>
  <c r="AG36" i="18"/>
  <c r="AI36" i="18"/>
  <c r="AA37" i="18"/>
  <c r="H37" i="18"/>
  <c r="AC37" i="18"/>
  <c r="Z37" i="18"/>
  <c r="AB37" i="18"/>
  <c r="AH37" i="18"/>
  <c r="AD37" i="18"/>
  <c r="AE37" i="18"/>
  <c r="AF37" i="18"/>
  <c r="AG37" i="18"/>
  <c r="AI37" i="18"/>
  <c r="AA38" i="18"/>
  <c r="H38" i="18"/>
  <c r="AC38" i="18"/>
  <c r="AB38" i="18"/>
  <c r="AH38" i="18"/>
  <c r="AD38" i="18"/>
  <c r="AE38" i="18"/>
  <c r="AF38" i="18"/>
  <c r="AG38" i="18"/>
  <c r="AI38" i="18"/>
  <c r="AA39" i="18"/>
  <c r="H39" i="18"/>
  <c r="AC39" i="18"/>
  <c r="Z39" i="18"/>
  <c r="AB39" i="18"/>
  <c r="AH39" i="18"/>
  <c r="AD39" i="18"/>
  <c r="AE39" i="18"/>
  <c r="AF39" i="18"/>
  <c r="AG39" i="18"/>
  <c r="AI39" i="18"/>
  <c r="AA40" i="18"/>
  <c r="H40" i="18"/>
  <c r="AC40" i="18"/>
  <c r="AB40" i="18"/>
  <c r="AH40" i="18"/>
  <c r="AD40" i="18"/>
  <c r="AE40" i="18"/>
  <c r="AF40" i="18"/>
  <c r="AG40" i="18"/>
  <c r="AI40" i="18"/>
  <c r="AA41" i="18"/>
  <c r="H41" i="18"/>
  <c r="AC41" i="18"/>
  <c r="AB41" i="18"/>
  <c r="AH41" i="18"/>
  <c r="AD41" i="18"/>
  <c r="AE41" i="18"/>
  <c r="AF41" i="18"/>
  <c r="AG41" i="18"/>
  <c r="AI41" i="18"/>
  <c r="AA42" i="18"/>
  <c r="H42" i="18"/>
  <c r="AC42" i="18"/>
  <c r="AB42" i="18"/>
  <c r="AH42" i="18"/>
  <c r="AD42" i="18"/>
  <c r="AE42" i="18"/>
  <c r="AF42" i="18"/>
  <c r="AG42" i="18"/>
  <c r="AI42" i="18"/>
  <c r="AA43" i="18"/>
  <c r="H43" i="18"/>
  <c r="AC43" i="18"/>
  <c r="AB43" i="18"/>
  <c r="AH43" i="18"/>
  <c r="AD43" i="18"/>
  <c r="AE43" i="18"/>
  <c r="AF43" i="18"/>
  <c r="AG43" i="18"/>
  <c r="AI43" i="18"/>
  <c r="AA44" i="18"/>
  <c r="H44" i="18"/>
  <c r="AC44" i="18"/>
  <c r="AB44" i="18"/>
  <c r="AH44" i="18"/>
  <c r="AD44" i="18"/>
  <c r="AE44" i="18"/>
  <c r="AF44" i="18"/>
  <c r="AG44" i="18"/>
  <c r="AI44" i="18"/>
  <c r="AA45" i="18"/>
  <c r="H45" i="18"/>
  <c r="AC45" i="18"/>
  <c r="Z45" i="18"/>
  <c r="AB45" i="18"/>
  <c r="AH45" i="18"/>
  <c r="AD45" i="18"/>
  <c r="AE45" i="18"/>
  <c r="AF45" i="18"/>
  <c r="AG45" i="18"/>
  <c r="AI45" i="18"/>
  <c r="AA46" i="18"/>
  <c r="H46" i="18"/>
  <c r="AC46" i="18"/>
  <c r="AB46" i="18"/>
  <c r="AH46" i="18"/>
  <c r="AD46" i="18"/>
  <c r="AE46" i="18"/>
  <c r="AF46" i="18"/>
  <c r="AG46" i="18"/>
  <c r="AI46" i="18"/>
  <c r="AA47" i="18"/>
  <c r="H47" i="18"/>
  <c r="AC47" i="18"/>
  <c r="Z47" i="18"/>
  <c r="AB47" i="18"/>
  <c r="AH47" i="18"/>
  <c r="AD47" i="18"/>
  <c r="AE47" i="18"/>
  <c r="AF47" i="18"/>
  <c r="AG47" i="18"/>
  <c r="AI47" i="18"/>
  <c r="AA48" i="18"/>
  <c r="H48" i="18"/>
  <c r="AC48" i="18"/>
  <c r="AB48" i="18"/>
  <c r="AH48" i="18"/>
  <c r="AD48" i="18"/>
  <c r="AE48" i="18"/>
  <c r="AF48" i="18"/>
  <c r="AG48" i="18"/>
  <c r="AI48" i="18"/>
  <c r="AA49" i="18"/>
  <c r="H49" i="18"/>
  <c r="AC49" i="18"/>
  <c r="AB49" i="18"/>
  <c r="AH49" i="18"/>
  <c r="AD49" i="18"/>
  <c r="AE49" i="18"/>
  <c r="AF49" i="18"/>
  <c r="AG49" i="18"/>
  <c r="AI49" i="18"/>
  <c r="AA50" i="18"/>
  <c r="H50" i="18"/>
  <c r="AC50" i="18"/>
  <c r="AB50" i="18"/>
  <c r="AH50" i="18"/>
  <c r="AD50" i="18"/>
  <c r="AE50" i="18"/>
  <c r="AF50" i="18"/>
  <c r="AG50" i="18"/>
  <c r="AI50" i="18"/>
  <c r="AA51" i="18"/>
  <c r="H51" i="18"/>
  <c r="AC51" i="18"/>
  <c r="AB51" i="18"/>
  <c r="AH51" i="18"/>
  <c r="AD51" i="18"/>
  <c r="AE51" i="18"/>
  <c r="AF51" i="18"/>
  <c r="AG51" i="18"/>
  <c r="AI51" i="18"/>
  <c r="AA52" i="18"/>
  <c r="H52" i="18"/>
  <c r="AC52" i="18"/>
  <c r="AB52" i="18"/>
  <c r="AH52" i="18"/>
  <c r="AD52" i="18"/>
  <c r="AE52" i="18"/>
  <c r="AF52" i="18"/>
  <c r="AG52" i="18"/>
  <c r="AI52" i="18"/>
  <c r="AA53" i="18"/>
  <c r="H53" i="18"/>
  <c r="AC53" i="18"/>
  <c r="Z53" i="18"/>
  <c r="AB53" i="18"/>
  <c r="AH53" i="18"/>
  <c r="AD53" i="18"/>
  <c r="AE53" i="18"/>
  <c r="AF53" i="18"/>
  <c r="AG53" i="18"/>
  <c r="AI53" i="18"/>
  <c r="AA54" i="18"/>
  <c r="H54" i="18"/>
  <c r="AC54" i="18"/>
  <c r="AB54" i="18"/>
  <c r="AH54" i="18"/>
  <c r="AD54" i="18"/>
  <c r="AE54" i="18"/>
  <c r="AF54" i="18"/>
  <c r="AG54" i="18"/>
  <c r="AI54" i="18"/>
  <c r="AA55" i="18"/>
  <c r="H55" i="18"/>
  <c r="AC55" i="18"/>
  <c r="Z55" i="18"/>
  <c r="AB55" i="18"/>
  <c r="AH55" i="18"/>
  <c r="AD55" i="18"/>
  <c r="AE55" i="18"/>
  <c r="AF55" i="18"/>
  <c r="AG55" i="18"/>
  <c r="AI55" i="18"/>
  <c r="AA56" i="18"/>
  <c r="H56" i="18"/>
  <c r="AC56" i="18"/>
  <c r="AB56" i="18"/>
  <c r="AH56" i="18"/>
  <c r="AD56" i="18"/>
  <c r="AE56" i="18"/>
  <c r="AF56" i="18"/>
  <c r="AG56" i="18"/>
  <c r="AI56" i="18"/>
  <c r="AA57" i="18"/>
  <c r="H57" i="18"/>
  <c r="AC57" i="18"/>
  <c r="AB57" i="18"/>
  <c r="AH57" i="18"/>
  <c r="AD57" i="18"/>
  <c r="AE57" i="18"/>
  <c r="AF57" i="18"/>
  <c r="AG57" i="18"/>
  <c r="AI57" i="18"/>
  <c r="AA58" i="18"/>
  <c r="H58" i="18"/>
  <c r="AC58" i="18"/>
  <c r="AB58" i="18"/>
  <c r="AH58" i="18"/>
  <c r="AD58" i="18"/>
  <c r="AE58" i="18"/>
  <c r="AF58" i="18"/>
  <c r="AG58" i="18"/>
  <c r="AI58" i="18"/>
  <c r="AA12" i="16"/>
  <c r="H12" i="16"/>
  <c r="AC12" i="16"/>
  <c r="Z12" i="16"/>
  <c r="AB12" i="16"/>
  <c r="AH12" i="16"/>
  <c r="AD12" i="16"/>
  <c r="AE12" i="16"/>
  <c r="AF12" i="16"/>
  <c r="AG12" i="16"/>
  <c r="AI12" i="16"/>
  <c r="AA13" i="16"/>
  <c r="H13" i="16"/>
  <c r="AC13" i="16"/>
  <c r="AB13" i="16"/>
  <c r="AH13" i="16"/>
  <c r="AD13" i="16"/>
  <c r="AE13" i="16"/>
  <c r="AF13" i="16"/>
  <c r="AG13" i="16"/>
  <c r="AI13" i="16"/>
  <c r="AA14" i="16"/>
  <c r="H14" i="16"/>
  <c r="AC14" i="16"/>
  <c r="Z14" i="16"/>
  <c r="AB14" i="16"/>
  <c r="AH14" i="16"/>
  <c r="AD14" i="16"/>
  <c r="AE14" i="16"/>
  <c r="AF14" i="16"/>
  <c r="AG14" i="16"/>
  <c r="AI14" i="16"/>
  <c r="AA15" i="16"/>
  <c r="H15" i="16"/>
  <c r="AC15" i="16"/>
  <c r="AB15" i="16"/>
  <c r="AH15" i="16"/>
  <c r="AD15" i="16"/>
  <c r="AE15" i="16"/>
  <c r="AF15" i="16"/>
  <c r="AG15" i="16"/>
  <c r="AI15" i="16"/>
  <c r="AA16" i="16"/>
  <c r="H16" i="16"/>
  <c r="AC16" i="16"/>
  <c r="Z16" i="16"/>
  <c r="AB16" i="16"/>
  <c r="AH16" i="16"/>
  <c r="AD16" i="16"/>
  <c r="AE16" i="16"/>
  <c r="AF16" i="16"/>
  <c r="AG16" i="16"/>
  <c r="AI16" i="16"/>
  <c r="AA17" i="16"/>
  <c r="H17" i="16"/>
  <c r="AC17" i="16"/>
  <c r="AB17" i="16"/>
  <c r="AH17" i="16"/>
  <c r="AD17" i="16"/>
  <c r="AE17" i="16"/>
  <c r="AF17" i="16"/>
  <c r="AG17" i="16"/>
  <c r="AI17" i="16"/>
  <c r="AA18" i="16"/>
  <c r="H18" i="16"/>
  <c r="AC18" i="16"/>
  <c r="Z18" i="16"/>
  <c r="AB18" i="16"/>
  <c r="AH18" i="16"/>
  <c r="AD18" i="16"/>
  <c r="AE18" i="16"/>
  <c r="AF18" i="16"/>
  <c r="AG18" i="16"/>
  <c r="AI18" i="16"/>
  <c r="AA19" i="16"/>
  <c r="H19" i="16"/>
  <c r="AC19" i="16"/>
  <c r="AB19" i="16"/>
  <c r="AH19" i="16"/>
  <c r="AD19" i="16"/>
  <c r="AE19" i="16"/>
  <c r="AF19" i="16"/>
  <c r="AG19" i="16"/>
  <c r="AI19" i="16"/>
  <c r="AA20" i="16"/>
  <c r="H20" i="16"/>
  <c r="AC20" i="16"/>
  <c r="Z20" i="16"/>
  <c r="AB20" i="16"/>
  <c r="AH20" i="16"/>
  <c r="AD20" i="16"/>
  <c r="AE20" i="16"/>
  <c r="AF20" i="16"/>
  <c r="AG20" i="16"/>
  <c r="AI20" i="16"/>
  <c r="AA21" i="16"/>
  <c r="H21" i="16"/>
  <c r="AC21" i="16"/>
  <c r="AB21" i="16"/>
  <c r="AH21" i="16"/>
  <c r="AD21" i="16"/>
  <c r="AE21" i="16"/>
  <c r="AF21" i="16"/>
  <c r="AG21" i="16"/>
  <c r="AI21" i="16"/>
  <c r="AA22" i="16"/>
  <c r="H22" i="16"/>
  <c r="AC22" i="16"/>
  <c r="Z22" i="16"/>
  <c r="AB22" i="16"/>
  <c r="AH22" i="16"/>
  <c r="AD22" i="16"/>
  <c r="AE22" i="16"/>
  <c r="AF22" i="16"/>
  <c r="AG22" i="16"/>
  <c r="AI22" i="16"/>
  <c r="AA23" i="16"/>
  <c r="H23" i="16"/>
  <c r="AC23" i="16"/>
  <c r="AB23" i="16"/>
  <c r="AH23" i="16"/>
  <c r="AD23" i="16"/>
  <c r="AE23" i="16"/>
  <c r="AF23" i="16"/>
  <c r="AG23" i="16"/>
  <c r="AI23" i="16"/>
  <c r="AA24" i="16"/>
  <c r="H24" i="16"/>
  <c r="AC24" i="16"/>
  <c r="Z24" i="16"/>
  <c r="AB24" i="16"/>
  <c r="AH24" i="16"/>
  <c r="AD24" i="16"/>
  <c r="AE24" i="16"/>
  <c r="AF24" i="16"/>
  <c r="AG24" i="16"/>
  <c r="AI24" i="16"/>
  <c r="AA25" i="16"/>
  <c r="H25" i="16"/>
  <c r="AC25" i="16"/>
  <c r="AB25" i="16"/>
  <c r="AH25" i="16"/>
  <c r="AD25" i="16"/>
  <c r="AE25" i="16"/>
  <c r="AF25" i="16"/>
  <c r="AG25" i="16"/>
  <c r="AI25" i="16"/>
  <c r="AA26" i="16"/>
  <c r="H26" i="16"/>
  <c r="AC26" i="16"/>
  <c r="Z26" i="16"/>
  <c r="AB26" i="16"/>
  <c r="AH26" i="16"/>
  <c r="AD26" i="16"/>
  <c r="AE26" i="16"/>
  <c r="AF26" i="16"/>
  <c r="AG26" i="16"/>
  <c r="AI26" i="16"/>
  <c r="AA27" i="16"/>
  <c r="H27" i="16"/>
  <c r="AC27" i="16"/>
  <c r="AB27" i="16"/>
  <c r="AH27" i="16"/>
  <c r="AD27" i="16"/>
  <c r="AE27" i="16"/>
  <c r="AF27" i="16"/>
  <c r="AG27" i="16"/>
  <c r="AI27" i="16"/>
  <c r="AA28" i="16"/>
  <c r="H28" i="16"/>
  <c r="AC28" i="16"/>
  <c r="Z28" i="16"/>
  <c r="AB28" i="16"/>
  <c r="AH28" i="16"/>
  <c r="AD28" i="16"/>
  <c r="AE28" i="16"/>
  <c r="AF28" i="16"/>
  <c r="AG28" i="16"/>
  <c r="AI28" i="16"/>
  <c r="AA29" i="16"/>
  <c r="H29" i="16"/>
  <c r="AC29" i="16"/>
  <c r="AB29" i="16"/>
  <c r="AH29" i="16"/>
  <c r="AD29" i="16"/>
  <c r="AE29" i="16"/>
  <c r="AF29" i="16"/>
  <c r="AG29" i="16"/>
  <c r="AI29" i="16"/>
  <c r="AA30" i="16"/>
  <c r="H30" i="16"/>
  <c r="AC30" i="16"/>
  <c r="Z30" i="16"/>
  <c r="AB30" i="16"/>
  <c r="AH30" i="16"/>
  <c r="AD30" i="16"/>
  <c r="AE30" i="16"/>
  <c r="AF30" i="16"/>
  <c r="AG30" i="16"/>
  <c r="AI30" i="16"/>
  <c r="AA31" i="16"/>
  <c r="H31" i="16"/>
  <c r="AC31" i="16"/>
  <c r="AB31" i="16"/>
  <c r="AH31" i="16"/>
  <c r="AD31" i="16"/>
  <c r="AE31" i="16"/>
  <c r="AF31" i="16"/>
  <c r="AG31" i="16"/>
  <c r="AI31" i="16"/>
  <c r="AA32" i="16"/>
  <c r="H32" i="16"/>
  <c r="AC32" i="16"/>
  <c r="Z32" i="16"/>
  <c r="AB32" i="16"/>
  <c r="AH32" i="16"/>
  <c r="AD32" i="16"/>
  <c r="AE32" i="16"/>
  <c r="AF32" i="16"/>
  <c r="AG32" i="16"/>
  <c r="AI32" i="16"/>
  <c r="AA33" i="16"/>
  <c r="H33" i="16"/>
  <c r="AC33" i="16"/>
  <c r="AB33" i="16"/>
  <c r="AH33" i="16"/>
  <c r="AD33" i="16"/>
  <c r="AE33" i="16"/>
  <c r="AF33" i="16"/>
  <c r="AG33" i="16"/>
  <c r="AI33" i="16"/>
  <c r="AA34" i="16"/>
  <c r="H34" i="16"/>
  <c r="AC34" i="16"/>
  <c r="Z34" i="16"/>
  <c r="AB34" i="16"/>
  <c r="AH34" i="16"/>
  <c r="AD34" i="16"/>
  <c r="AE34" i="16"/>
  <c r="AF34" i="16"/>
  <c r="AG34" i="16"/>
  <c r="AI34" i="16"/>
  <c r="AA35" i="16"/>
  <c r="H35" i="16"/>
  <c r="AC35" i="16"/>
  <c r="AB35" i="16"/>
  <c r="AH35" i="16"/>
  <c r="AD35" i="16"/>
  <c r="AE35" i="16"/>
  <c r="AF35" i="16"/>
  <c r="AG35" i="16"/>
  <c r="AI35" i="16"/>
  <c r="AA36" i="16"/>
  <c r="H36" i="16"/>
  <c r="AC36" i="16"/>
  <c r="Z36" i="16"/>
  <c r="AB36" i="16"/>
  <c r="AH36" i="16"/>
  <c r="AD36" i="16"/>
  <c r="AE36" i="16"/>
  <c r="AF36" i="16"/>
  <c r="AG36" i="16"/>
  <c r="AI36" i="16"/>
  <c r="AA37" i="16"/>
  <c r="H37" i="16"/>
  <c r="AC37" i="16"/>
  <c r="AB37" i="16"/>
  <c r="AH37" i="16"/>
  <c r="AD37" i="16"/>
  <c r="AE37" i="16"/>
  <c r="AF37" i="16"/>
  <c r="AG37" i="16"/>
  <c r="AI37" i="16"/>
  <c r="AA38" i="16"/>
  <c r="H38" i="16"/>
  <c r="AC38" i="16"/>
  <c r="Z38" i="16"/>
  <c r="AB38" i="16"/>
  <c r="AH38" i="16"/>
  <c r="AD38" i="16"/>
  <c r="AE38" i="16"/>
  <c r="AF38" i="16"/>
  <c r="AG38" i="16"/>
  <c r="AI38" i="16"/>
  <c r="AA39" i="16"/>
  <c r="H39" i="16"/>
  <c r="AC39" i="16"/>
  <c r="AB39" i="16"/>
  <c r="AH39" i="16"/>
  <c r="AD39" i="16"/>
  <c r="AE39" i="16"/>
  <c r="AF39" i="16"/>
  <c r="AG39" i="16"/>
  <c r="AI39" i="16"/>
  <c r="AA40" i="16"/>
  <c r="H40" i="16"/>
  <c r="AC40" i="16"/>
  <c r="Z40" i="16"/>
  <c r="AB40" i="16"/>
  <c r="AH40" i="16"/>
  <c r="AD40" i="16"/>
  <c r="AE40" i="16"/>
  <c r="AF40" i="16"/>
  <c r="AG40" i="16"/>
  <c r="AI40" i="16"/>
  <c r="AA41" i="16"/>
  <c r="H41" i="16"/>
  <c r="AC41" i="16"/>
  <c r="AB41" i="16"/>
  <c r="AH41" i="16"/>
  <c r="AD41" i="16"/>
  <c r="AE41" i="16"/>
  <c r="AF41" i="16"/>
  <c r="AG41" i="16"/>
  <c r="AI41" i="16"/>
  <c r="AA42" i="16"/>
  <c r="H42" i="16"/>
  <c r="AC42" i="16"/>
  <c r="Z42" i="16"/>
  <c r="AB42" i="16"/>
  <c r="AH42" i="16"/>
  <c r="AD42" i="16"/>
  <c r="AE42" i="16"/>
  <c r="AF42" i="16"/>
  <c r="AG42" i="16"/>
  <c r="AI42" i="16"/>
  <c r="AA43" i="16"/>
  <c r="H43" i="16"/>
  <c r="AC43" i="16"/>
  <c r="AB43" i="16"/>
  <c r="AH43" i="16"/>
  <c r="AD43" i="16"/>
  <c r="AE43" i="16"/>
  <c r="AF43" i="16"/>
  <c r="AG43" i="16"/>
  <c r="AI43" i="16"/>
  <c r="AA44" i="16"/>
  <c r="H44" i="16"/>
  <c r="AC44" i="16"/>
  <c r="Z44" i="16"/>
  <c r="AB44" i="16"/>
  <c r="AH44" i="16"/>
  <c r="AD44" i="16"/>
  <c r="AE44" i="16"/>
  <c r="AF44" i="16"/>
  <c r="AG44" i="16"/>
  <c r="AI44" i="16"/>
  <c r="AA45" i="16"/>
  <c r="H45" i="16"/>
  <c r="AC45" i="16"/>
  <c r="AB45" i="16"/>
  <c r="AH45" i="16"/>
  <c r="AD45" i="16"/>
  <c r="AE45" i="16"/>
  <c r="AF45" i="16"/>
  <c r="AG45" i="16"/>
  <c r="AI45" i="16"/>
  <c r="AA46" i="16"/>
  <c r="H46" i="16"/>
  <c r="AC46" i="16"/>
  <c r="Z46" i="16"/>
  <c r="AB46" i="16"/>
  <c r="AH46" i="16"/>
  <c r="AD46" i="16"/>
  <c r="AE46" i="16"/>
  <c r="AF46" i="16"/>
  <c r="AG46" i="16"/>
  <c r="AI46" i="16"/>
  <c r="AA47" i="16"/>
  <c r="H47" i="16"/>
  <c r="AC47" i="16"/>
  <c r="AB47" i="16"/>
  <c r="AH47" i="16"/>
  <c r="AD47" i="16"/>
  <c r="AE47" i="16"/>
  <c r="AF47" i="16"/>
  <c r="AG47" i="16"/>
  <c r="AI47" i="16"/>
  <c r="AA48" i="16"/>
  <c r="H48" i="16"/>
  <c r="AC48" i="16"/>
  <c r="Z48" i="16"/>
  <c r="AB48" i="16"/>
  <c r="AH48" i="16"/>
  <c r="AD48" i="16"/>
  <c r="AE48" i="16"/>
  <c r="AF48" i="16"/>
  <c r="AG48" i="16"/>
  <c r="AI48" i="16"/>
  <c r="AA49" i="16"/>
  <c r="H49" i="16"/>
  <c r="AC49" i="16"/>
  <c r="AB49" i="16"/>
  <c r="AH49" i="16"/>
  <c r="AD49" i="16"/>
  <c r="AE49" i="16"/>
  <c r="AF49" i="16"/>
  <c r="AG49" i="16"/>
  <c r="AI49" i="16"/>
  <c r="AA50" i="16"/>
  <c r="H50" i="16"/>
  <c r="AC50" i="16"/>
  <c r="Z50" i="16"/>
  <c r="AB50" i="16"/>
  <c r="AH50" i="16"/>
  <c r="AD50" i="16"/>
  <c r="AE50" i="16"/>
  <c r="AF50" i="16"/>
  <c r="AG50" i="16"/>
  <c r="AI50" i="16"/>
  <c r="AA51" i="16"/>
  <c r="H51" i="16"/>
  <c r="AC51" i="16"/>
  <c r="AB51" i="16"/>
  <c r="AH51" i="16"/>
  <c r="AD51" i="16"/>
  <c r="AE51" i="16"/>
  <c r="AF51" i="16"/>
  <c r="AG51" i="16"/>
  <c r="AI51" i="16"/>
  <c r="AA52" i="16"/>
  <c r="H52" i="16"/>
  <c r="AC52" i="16"/>
  <c r="Z52" i="16"/>
  <c r="AB52" i="16"/>
  <c r="AH52" i="16"/>
  <c r="AD52" i="16"/>
  <c r="AE52" i="16"/>
  <c r="AF52" i="16"/>
  <c r="AG52" i="16"/>
  <c r="AI52" i="16"/>
  <c r="AA53" i="16"/>
  <c r="H53" i="16"/>
  <c r="AC53" i="16"/>
  <c r="AB53" i="16"/>
  <c r="AH53" i="16"/>
  <c r="AD53" i="16"/>
  <c r="AE53" i="16"/>
  <c r="AF53" i="16"/>
  <c r="AG53" i="16"/>
  <c r="AI53" i="16"/>
  <c r="AA54" i="16"/>
  <c r="H54" i="16"/>
  <c r="AC54" i="16"/>
  <c r="Z54" i="16"/>
  <c r="AB54" i="16"/>
  <c r="AH54" i="16"/>
  <c r="AD54" i="16"/>
  <c r="AE54" i="16"/>
  <c r="AF54" i="16"/>
  <c r="AG54" i="16"/>
  <c r="AI54" i="16"/>
  <c r="AA55" i="16"/>
  <c r="H55" i="16"/>
  <c r="AC55" i="16"/>
  <c r="AB55" i="16"/>
  <c r="AH55" i="16"/>
  <c r="AD55" i="16"/>
  <c r="AE55" i="16"/>
  <c r="AF55" i="16"/>
  <c r="AG55" i="16"/>
  <c r="AI55" i="16"/>
  <c r="AA56" i="16"/>
  <c r="H56" i="16"/>
  <c r="AC56" i="16"/>
  <c r="Z56" i="16"/>
  <c r="AB56" i="16"/>
  <c r="AH56" i="16"/>
  <c r="AD56" i="16"/>
  <c r="AE56" i="16"/>
  <c r="AF56" i="16"/>
  <c r="AG56" i="16"/>
  <c r="AI56" i="16"/>
  <c r="AA57" i="16"/>
  <c r="H57" i="16"/>
  <c r="AC57" i="16"/>
  <c r="AB57" i="16"/>
  <c r="AH57" i="16"/>
  <c r="AD57" i="16"/>
  <c r="AE57" i="16"/>
  <c r="AF57" i="16"/>
  <c r="AG57" i="16"/>
  <c r="AI57" i="16"/>
  <c r="AA58" i="16"/>
  <c r="H58" i="16"/>
  <c r="AC58" i="16"/>
  <c r="Z58" i="16"/>
  <c r="AB58" i="16"/>
  <c r="AH58" i="16"/>
  <c r="AD58" i="16"/>
  <c r="AE58" i="16"/>
  <c r="AF58" i="16"/>
  <c r="AG58" i="16"/>
  <c r="AI58" i="16"/>
  <c r="AA12" i="67"/>
  <c r="H12" i="67"/>
  <c r="AC12" i="67"/>
  <c r="Z12" i="67"/>
  <c r="AB12" i="67"/>
  <c r="AH12" i="67"/>
  <c r="AD12" i="67"/>
  <c r="AE12" i="67"/>
  <c r="AF12" i="67"/>
  <c r="AG12" i="67"/>
  <c r="AI12" i="67"/>
  <c r="AA13" i="67"/>
  <c r="H13" i="67"/>
  <c r="AC13" i="67"/>
  <c r="AB13" i="67"/>
  <c r="AH13" i="67"/>
  <c r="AD13" i="67"/>
  <c r="AE13" i="67"/>
  <c r="AF13" i="67"/>
  <c r="AG13" i="67"/>
  <c r="AI13" i="67"/>
  <c r="AA14" i="67"/>
  <c r="H14" i="67"/>
  <c r="AC14" i="67"/>
  <c r="AB14" i="67"/>
  <c r="AH14" i="67"/>
  <c r="AD14" i="67"/>
  <c r="AE14" i="67"/>
  <c r="AF14" i="67"/>
  <c r="AG14" i="67"/>
  <c r="AI14" i="67"/>
  <c r="AA15" i="67"/>
  <c r="H15" i="67"/>
  <c r="AC15" i="67"/>
  <c r="Z15" i="67"/>
  <c r="AB15" i="67"/>
  <c r="AH15" i="67"/>
  <c r="AD15" i="67"/>
  <c r="AE15" i="67"/>
  <c r="AF15" i="67"/>
  <c r="AG15" i="67"/>
  <c r="AI15" i="67"/>
  <c r="AA16" i="67"/>
  <c r="H16" i="67"/>
  <c r="AC16" i="67"/>
  <c r="AB16" i="67"/>
  <c r="AH16" i="67"/>
  <c r="AD16" i="67"/>
  <c r="AE16" i="67"/>
  <c r="AF16" i="67"/>
  <c r="AG16" i="67"/>
  <c r="AI16" i="67"/>
  <c r="AA17" i="67"/>
  <c r="H17" i="67"/>
  <c r="AC17" i="67"/>
  <c r="AB17" i="67"/>
  <c r="AH17" i="67"/>
  <c r="AD17" i="67"/>
  <c r="AE17" i="67"/>
  <c r="AF17" i="67"/>
  <c r="AG17" i="67"/>
  <c r="AI17" i="67"/>
  <c r="AA18" i="67"/>
  <c r="H18" i="67"/>
  <c r="AC18" i="67"/>
  <c r="AB18" i="67"/>
  <c r="AH18" i="67"/>
  <c r="AD18" i="67"/>
  <c r="AE18" i="67"/>
  <c r="AF18" i="67"/>
  <c r="AG18" i="67"/>
  <c r="AI18" i="67"/>
  <c r="AA19" i="67"/>
  <c r="H19" i="67"/>
  <c r="AC19" i="67"/>
  <c r="Z19" i="67"/>
  <c r="AB19" i="67"/>
  <c r="AH19" i="67"/>
  <c r="AD19" i="67"/>
  <c r="AE19" i="67"/>
  <c r="AF19" i="67"/>
  <c r="AG19" i="67"/>
  <c r="AI19" i="67"/>
  <c r="AA20" i="67"/>
  <c r="H20" i="67"/>
  <c r="AC20" i="67"/>
  <c r="AB20" i="67"/>
  <c r="AH20" i="67"/>
  <c r="AD20" i="67"/>
  <c r="AE20" i="67"/>
  <c r="AF20" i="67"/>
  <c r="AG20" i="67"/>
  <c r="AI20" i="67"/>
  <c r="AA21" i="67"/>
  <c r="H21" i="67"/>
  <c r="AC21" i="67"/>
  <c r="AB21" i="67"/>
  <c r="AH21" i="67"/>
  <c r="AD21" i="67"/>
  <c r="AE21" i="67"/>
  <c r="AF21" i="67"/>
  <c r="AG21" i="67"/>
  <c r="AI21" i="67"/>
  <c r="AA22" i="67"/>
  <c r="H22" i="67"/>
  <c r="AC22" i="67"/>
  <c r="AB22" i="67"/>
  <c r="AH22" i="67"/>
  <c r="AD22" i="67"/>
  <c r="AE22" i="67"/>
  <c r="AF22" i="67"/>
  <c r="AG22" i="67"/>
  <c r="AI22" i="67"/>
  <c r="AA23" i="67"/>
  <c r="H23" i="67"/>
  <c r="AC23" i="67"/>
  <c r="Z23" i="67"/>
  <c r="AB23" i="67"/>
  <c r="AH23" i="67"/>
  <c r="AD23" i="67"/>
  <c r="AE23" i="67"/>
  <c r="AF23" i="67"/>
  <c r="AG23" i="67"/>
  <c r="AI23" i="67"/>
  <c r="AA24" i="67"/>
  <c r="H24" i="67"/>
  <c r="AC24" i="67"/>
  <c r="AB24" i="67"/>
  <c r="AH24" i="67"/>
  <c r="AD24" i="67"/>
  <c r="AE24" i="67"/>
  <c r="AF24" i="67"/>
  <c r="AG24" i="67"/>
  <c r="AI24" i="67"/>
  <c r="AA25" i="67"/>
  <c r="H25" i="67"/>
  <c r="AC25" i="67"/>
  <c r="AB25" i="67"/>
  <c r="AH25" i="67"/>
  <c r="AD25" i="67"/>
  <c r="AE25" i="67"/>
  <c r="AF25" i="67"/>
  <c r="AG25" i="67"/>
  <c r="AI25" i="67"/>
  <c r="AA26" i="67"/>
  <c r="H26" i="67"/>
  <c r="AC26" i="67"/>
  <c r="AB26" i="67"/>
  <c r="AH26" i="67"/>
  <c r="AD26" i="67"/>
  <c r="AE26" i="67"/>
  <c r="AF26" i="67"/>
  <c r="AG26" i="67"/>
  <c r="AI26" i="67"/>
  <c r="AA27" i="67"/>
  <c r="H27" i="67"/>
  <c r="AC27" i="67"/>
  <c r="Z27" i="67"/>
  <c r="AB27" i="67"/>
  <c r="AH27" i="67"/>
  <c r="AD27" i="67"/>
  <c r="AE27" i="67"/>
  <c r="AF27" i="67"/>
  <c r="AG27" i="67"/>
  <c r="AI27" i="67"/>
  <c r="AA28" i="67"/>
  <c r="H28" i="67"/>
  <c r="AC28" i="67"/>
  <c r="AB28" i="67"/>
  <c r="AH28" i="67"/>
  <c r="AD28" i="67"/>
  <c r="AE28" i="67"/>
  <c r="AF28" i="67"/>
  <c r="AG28" i="67"/>
  <c r="AI28" i="67"/>
  <c r="AA29" i="67"/>
  <c r="H29" i="67"/>
  <c r="AC29" i="67"/>
  <c r="AB29" i="67"/>
  <c r="AH29" i="67"/>
  <c r="AD29" i="67"/>
  <c r="AE29" i="67"/>
  <c r="AF29" i="67"/>
  <c r="AG29" i="67"/>
  <c r="AI29" i="67"/>
  <c r="AA30" i="67"/>
  <c r="H30" i="67"/>
  <c r="AC30" i="67"/>
  <c r="AB30" i="67"/>
  <c r="AH30" i="67"/>
  <c r="AD30" i="67"/>
  <c r="AE30" i="67"/>
  <c r="AF30" i="67"/>
  <c r="AG30" i="67"/>
  <c r="AI30" i="67"/>
  <c r="AA31" i="67"/>
  <c r="H31" i="67"/>
  <c r="AC31" i="67"/>
  <c r="Z31" i="67"/>
  <c r="AB31" i="67"/>
  <c r="AH31" i="67"/>
  <c r="AD31" i="67"/>
  <c r="AE31" i="67"/>
  <c r="AF31" i="67"/>
  <c r="AG31" i="67"/>
  <c r="AI31" i="67"/>
  <c r="AA32" i="67"/>
  <c r="H32" i="67"/>
  <c r="AC32" i="67"/>
  <c r="AB32" i="67"/>
  <c r="AH32" i="67"/>
  <c r="AD32" i="67"/>
  <c r="AE32" i="67"/>
  <c r="AF32" i="67"/>
  <c r="AG32" i="67"/>
  <c r="AI32" i="67"/>
  <c r="AA33" i="67"/>
  <c r="H33" i="67"/>
  <c r="AC33" i="67"/>
  <c r="AB33" i="67"/>
  <c r="AH33" i="67"/>
  <c r="AD33" i="67"/>
  <c r="AE33" i="67"/>
  <c r="AF33" i="67"/>
  <c r="AG33" i="67"/>
  <c r="AI33" i="67"/>
  <c r="AA34" i="67"/>
  <c r="H34" i="67"/>
  <c r="AC34" i="67"/>
  <c r="AB34" i="67"/>
  <c r="AH34" i="67"/>
  <c r="AD34" i="67"/>
  <c r="AE34" i="67"/>
  <c r="AF34" i="67"/>
  <c r="AG34" i="67"/>
  <c r="AI34" i="67"/>
  <c r="AA35" i="67"/>
  <c r="H35" i="67"/>
  <c r="AC35" i="67"/>
  <c r="Z35" i="67"/>
  <c r="AB35" i="67"/>
  <c r="AH35" i="67"/>
  <c r="AD35" i="67"/>
  <c r="AE35" i="67"/>
  <c r="AF35" i="67"/>
  <c r="AG35" i="67"/>
  <c r="AI35" i="67"/>
  <c r="AA36" i="67"/>
  <c r="H36" i="67"/>
  <c r="AC36" i="67"/>
  <c r="AB36" i="67"/>
  <c r="AH36" i="67"/>
  <c r="AD36" i="67"/>
  <c r="AE36" i="67"/>
  <c r="AF36" i="67"/>
  <c r="AG36" i="67"/>
  <c r="AI36" i="67"/>
  <c r="AA37" i="67"/>
  <c r="H37" i="67"/>
  <c r="AC37" i="67"/>
  <c r="AB37" i="67"/>
  <c r="AD37" i="67"/>
  <c r="AE37" i="67"/>
  <c r="AF37" i="67"/>
  <c r="AG37" i="67"/>
  <c r="AH37" i="67"/>
  <c r="AI37" i="67"/>
  <c r="AA38" i="67"/>
  <c r="H38" i="67"/>
  <c r="AC38" i="67"/>
  <c r="AB38" i="67"/>
  <c r="AD38" i="67"/>
  <c r="AE38" i="67"/>
  <c r="AF38" i="67"/>
  <c r="AG38" i="67"/>
  <c r="AH38" i="67"/>
  <c r="AI38" i="67"/>
  <c r="AA39" i="67"/>
  <c r="H39" i="67"/>
  <c r="AC39" i="67"/>
  <c r="AB39" i="67"/>
  <c r="AD39" i="67"/>
  <c r="AE39" i="67"/>
  <c r="AF39" i="67"/>
  <c r="AG39" i="67"/>
  <c r="AH39" i="67"/>
  <c r="AI39" i="67"/>
  <c r="AA40" i="67"/>
  <c r="H40" i="67"/>
  <c r="AC40" i="67"/>
  <c r="Z40" i="67"/>
  <c r="AB40" i="67"/>
  <c r="AH40" i="67"/>
  <c r="AD40" i="67"/>
  <c r="AE40" i="67"/>
  <c r="AF40" i="67"/>
  <c r="AG40" i="67"/>
  <c r="AI40" i="67"/>
  <c r="AA41" i="67"/>
  <c r="H41" i="67"/>
  <c r="AC41" i="67"/>
  <c r="AB41" i="67"/>
  <c r="AH41" i="67"/>
  <c r="AD41" i="67"/>
  <c r="AE41" i="67"/>
  <c r="AF41" i="67"/>
  <c r="AG41" i="67"/>
  <c r="AI41" i="67"/>
  <c r="AA42" i="67"/>
  <c r="H42" i="67"/>
  <c r="AC42" i="67"/>
  <c r="Z42" i="67"/>
  <c r="AB42" i="67"/>
  <c r="AH42" i="67"/>
  <c r="AD42" i="67"/>
  <c r="AE42" i="67"/>
  <c r="AF42" i="67"/>
  <c r="AG42" i="67"/>
  <c r="AI42" i="67"/>
  <c r="AA43" i="67"/>
  <c r="H43" i="67"/>
  <c r="AC43" i="67"/>
  <c r="AB43" i="67"/>
  <c r="AH43" i="67"/>
  <c r="AD43" i="67"/>
  <c r="AE43" i="67"/>
  <c r="AF43" i="67"/>
  <c r="AG43" i="67"/>
  <c r="AI43" i="67"/>
  <c r="AA44" i="67"/>
  <c r="H44" i="67"/>
  <c r="AC44" i="67"/>
  <c r="Z44" i="67"/>
  <c r="AB44" i="67"/>
  <c r="AH44" i="67"/>
  <c r="AD44" i="67"/>
  <c r="AE44" i="67"/>
  <c r="AF44" i="67"/>
  <c r="AG44" i="67"/>
  <c r="AI44" i="67"/>
  <c r="AA45" i="67"/>
  <c r="H45" i="67"/>
  <c r="AC45" i="67"/>
  <c r="AB45" i="67"/>
  <c r="AH45" i="67"/>
  <c r="AD45" i="67"/>
  <c r="AE45" i="67"/>
  <c r="AF45" i="67"/>
  <c r="AG45" i="67"/>
  <c r="AI45" i="67"/>
  <c r="AA46" i="67"/>
  <c r="H46" i="67"/>
  <c r="AC46" i="67"/>
  <c r="Z46" i="67"/>
  <c r="AB46" i="67"/>
  <c r="AH46" i="67"/>
  <c r="AD46" i="67"/>
  <c r="AE46" i="67"/>
  <c r="AF46" i="67"/>
  <c r="AG46" i="67"/>
  <c r="AI46" i="67"/>
  <c r="AA47" i="67"/>
  <c r="H47" i="67"/>
  <c r="AC47" i="67"/>
  <c r="AB47" i="67"/>
  <c r="AH47" i="67"/>
  <c r="AD47" i="67"/>
  <c r="AE47" i="67"/>
  <c r="AF47" i="67"/>
  <c r="AG47" i="67"/>
  <c r="AI47" i="67"/>
  <c r="AA48" i="67"/>
  <c r="H48" i="67"/>
  <c r="AC48" i="67"/>
  <c r="Z48" i="67"/>
  <c r="AB48" i="67"/>
  <c r="AH48" i="67"/>
  <c r="AD48" i="67"/>
  <c r="AE48" i="67"/>
  <c r="AF48" i="67"/>
  <c r="AG48" i="67"/>
  <c r="AI48" i="67"/>
  <c r="AA49" i="67"/>
  <c r="H49" i="67"/>
  <c r="AC49" i="67"/>
  <c r="AB49" i="67"/>
  <c r="AH49" i="67"/>
  <c r="AD49" i="67"/>
  <c r="AE49" i="67"/>
  <c r="AF49" i="67"/>
  <c r="AG49" i="67"/>
  <c r="AI49" i="67"/>
  <c r="AA50" i="67"/>
  <c r="H50" i="67"/>
  <c r="AC50" i="67"/>
  <c r="Z50" i="67"/>
  <c r="AB50" i="67"/>
  <c r="AH50" i="67"/>
  <c r="AD50" i="67"/>
  <c r="AE50" i="67"/>
  <c r="AF50" i="67"/>
  <c r="AG50" i="67"/>
  <c r="AI50" i="67"/>
  <c r="AA51" i="67"/>
  <c r="H51" i="67"/>
  <c r="AC51" i="67"/>
  <c r="Z51" i="67"/>
  <c r="AB51" i="67"/>
  <c r="AH51" i="67"/>
  <c r="AD51" i="67"/>
  <c r="AE51" i="67"/>
  <c r="AF51" i="67"/>
  <c r="AG51" i="67"/>
  <c r="AI51" i="67"/>
  <c r="AA52" i="67"/>
  <c r="H52" i="67"/>
  <c r="AC52" i="67"/>
  <c r="AB52" i="67"/>
  <c r="AH52" i="67"/>
  <c r="AD52" i="67"/>
  <c r="AE52" i="67"/>
  <c r="AF52" i="67"/>
  <c r="AG52" i="67"/>
  <c r="AI52" i="67"/>
  <c r="AA53" i="67"/>
  <c r="H53" i="67"/>
  <c r="AC53" i="67"/>
  <c r="AB53" i="67"/>
  <c r="AH53" i="67"/>
  <c r="AD53" i="67"/>
  <c r="AE53" i="67"/>
  <c r="AF53" i="67"/>
  <c r="AG53" i="67"/>
  <c r="AI53" i="67"/>
  <c r="AA54" i="67"/>
  <c r="H54" i="67"/>
  <c r="AC54" i="67"/>
  <c r="Z54" i="67"/>
  <c r="AB54" i="67"/>
  <c r="AH54" i="67"/>
  <c r="AD54" i="67"/>
  <c r="AE54" i="67"/>
  <c r="AF54" i="67"/>
  <c r="AG54" i="67"/>
  <c r="AI54" i="67"/>
  <c r="AA55" i="67"/>
  <c r="H55" i="67"/>
  <c r="AC55" i="67"/>
  <c r="Z55" i="67"/>
  <c r="AB55" i="67"/>
  <c r="AH55" i="67"/>
  <c r="AD55" i="67"/>
  <c r="AE55" i="67"/>
  <c r="AF55" i="67"/>
  <c r="AG55" i="67"/>
  <c r="AI55" i="67"/>
  <c r="AA56" i="67"/>
  <c r="H56" i="67"/>
  <c r="AC56" i="67"/>
  <c r="AB56" i="67"/>
  <c r="AH56" i="67"/>
  <c r="AD56" i="67"/>
  <c r="AE56" i="67"/>
  <c r="AF56" i="67"/>
  <c r="AG56" i="67"/>
  <c r="AI56" i="67"/>
  <c r="AA57" i="67"/>
  <c r="H57" i="67"/>
  <c r="AC57" i="67"/>
  <c r="AB57" i="67"/>
  <c r="AH57" i="67"/>
  <c r="AD57" i="67"/>
  <c r="AE57" i="67"/>
  <c r="AF57" i="67"/>
  <c r="AG57" i="67"/>
  <c r="AI57" i="67"/>
  <c r="AA58" i="67"/>
  <c r="H58" i="67"/>
  <c r="AC58" i="67"/>
  <c r="Z58" i="67"/>
  <c r="AB58" i="67"/>
  <c r="AH58" i="67"/>
  <c r="AD58" i="67"/>
  <c r="AE58" i="67"/>
  <c r="AF58" i="67"/>
  <c r="AG58" i="67"/>
  <c r="AI58" i="67"/>
  <c r="H12" i="15"/>
  <c r="P12" i="15"/>
  <c r="AH12" i="15"/>
  <c r="AI12" i="15"/>
  <c r="H13" i="15"/>
  <c r="P13" i="15"/>
  <c r="AH13" i="15"/>
  <c r="AI13" i="15"/>
  <c r="H14" i="15"/>
  <c r="P14" i="15"/>
  <c r="AH14" i="15"/>
  <c r="AI14" i="15"/>
  <c r="H15" i="15"/>
  <c r="P15" i="15"/>
  <c r="AH15" i="15"/>
  <c r="AI15" i="15"/>
  <c r="H16" i="15"/>
  <c r="P16" i="15"/>
  <c r="AH16" i="15"/>
  <c r="AI16" i="15"/>
  <c r="H17" i="15"/>
  <c r="P17" i="15"/>
  <c r="AH17" i="15"/>
  <c r="AI17" i="15"/>
  <c r="H18" i="15"/>
  <c r="P18" i="15"/>
  <c r="AH18" i="15"/>
  <c r="AI18" i="15"/>
  <c r="H19" i="15"/>
  <c r="P19" i="15"/>
  <c r="AH19" i="15"/>
  <c r="AI19" i="15"/>
  <c r="H20" i="15"/>
  <c r="P20" i="15"/>
  <c r="AH20" i="15"/>
  <c r="AI20" i="15"/>
  <c r="H21" i="15"/>
  <c r="P21" i="15"/>
  <c r="AH21" i="15"/>
  <c r="AI21" i="15"/>
  <c r="H22" i="15"/>
  <c r="P22" i="15"/>
  <c r="AH22" i="15"/>
  <c r="AI22" i="15"/>
  <c r="H23" i="15"/>
  <c r="P23" i="15"/>
  <c r="AH23" i="15"/>
  <c r="AI23" i="15"/>
  <c r="H24" i="15"/>
  <c r="P24" i="15"/>
  <c r="AH24" i="15"/>
  <c r="AI24" i="15"/>
  <c r="H25" i="15"/>
  <c r="P25" i="15"/>
  <c r="AH25" i="15"/>
  <c r="AI25" i="15"/>
  <c r="H26" i="15"/>
  <c r="P26" i="15"/>
  <c r="AH26" i="15"/>
  <c r="AI26" i="15"/>
  <c r="H27" i="15"/>
  <c r="P27" i="15"/>
  <c r="AH27" i="15"/>
  <c r="AI27" i="15"/>
  <c r="H28" i="15"/>
  <c r="P28" i="15"/>
  <c r="AH28" i="15"/>
  <c r="AI28" i="15"/>
  <c r="H29" i="15"/>
  <c r="P29" i="15"/>
  <c r="AH29" i="15"/>
  <c r="AI29" i="15"/>
  <c r="H30" i="15"/>
  <c r="P30" i="15"/>
  <c r="AH30" i="15"/>
  <c r="AI30" i="15"/>
  <c r="H31" i="15"/>
  <c r="P31" i="15"/>
  <c r="AH31" i="15"/>
  <c r="AI31" i="15"/>
  <c r="H32" i="15"/>
  <c r="P32" i="15"/>
  <c r="AH32" i="15"/>
  <c r="AI32" i="15"/>
  <c r="H33" i="15"/>
  <c r="P33" i="15"/>
  <c r="AH33" i="15"/>
  <c r="AI33" i="15"/>
  <c r="H34" i="15"/>
  <c r="P34" i="15"/>
  <c r="AH34" i="15"/>
  <c r="AI34" i="15"/>
  <c r="H35" i="15"/>
  <c r="P35" i="15"/>
  <c r="AH35" i="15"/>
  <c r="AI35" i="15"/>
  <c r="H36" i="15"/>
  <c r="P36" i="15"/>
  <c r="AH36" i="15"/>
  <c r="AI36" i="15"/>
  <c r="H37" i="15"/>
  <c r="P37" i="15"/>
  <c r="AH37" i="15"/>
  <c r="AI37" i="15"/>
  <c r="H38" i="15"/>
  <c r="P38" i="15"/>
  <c r="AH38" i="15"/>
  <c r="AI38" i="15"/>
  <c r="AA11" i="13"/>
  <c r="AC11" i="13"/>
  <c r="AD11" i="13"/>
  <c r="AE11" i="13"/>
  <c r="AF11" i="13"/>
  <c r="AG11" i="13"/>
  <c r="AB11" i="13"/>
  <c r="AH11" i="13"/>
  <c r="AI11" i="13"/>
  <c r="AA10" i="13"/>
  <c r="AC10" i="13"/>
  <c r="AD10" i="13"/>
  <c r="AE10" i="13"/>
  <c r="AF10" i="13"/>
  <c r="AG10" i="13"/>
  <c r="AB10" i="13"/>
  <c r="AH10" i="13"/>
  <c r="AI10" i="13"/>
  <c r="AA9" i="13"/>
  <c r="AC9" i="13"/>
  <c r="AD9" i="13"/>
  <c r="AE9" i="13"/>
  <c r="AF9" i="13"/>
  <c r="AG9" i="13"/>
  <c r="AB9" i="13"/>
  <c r="AH9" i="13"/>
  <c r="AI9" i="13"/>
  <c r="AA11" i="11"/>
  <c r="AC11" i="11"/>
  <c r="AD11" i="11"/>
  <c r="AE11" i="11"/>
  <c r="AF11" i="11"/>
  <c r="AG11" i="11"/>
  <c r="AB11" i="11"/>
  <c r="AH11" i="11"/>
  <c r="AI11" i="11"/>
  <c r="AA10" i="11"/>
  <c r="AC10" i="11"/>
  <c r="AD10" i="11"/>
  <c r="AE10" i="11"/>
  <c r="AF10" i="11"/>
  <c r="AG10" i="11"/>
  <c r="AB10" i="11"/>
  <c r="AH10" i="11"/>
  <c r="AI10" i="11"/>
  <c r="AA9" i="11"/>
  <c r="AC9" i="11"/>
  <c r="AD9" i="11"/>
  <c r="AE9" i="11"/>
  <c r="AF9" i="11"/>
  <c r="AG9" i="11"/>
  <c r="AB9" i="11"/>
  <c r="AH9" i="11"/>
  <c r="AI9" i="11"/>
  <c r="AA11" i="9"/>
  <c r="H11" i="9"/>
  <c r="AC11" i="9"/>
  <c r="AD11" i="9"/>
  <c r="AE11" i="9"/>
  <c r="AF11" i="9"/>
  <c r="AG11" i="9"/>
  <c r="AB11" i="9"/>
  <c r="AH11" i="9"/>
  <c r="AI11" i="9"/>
  <c r="AA10" i="9"/>
  <c r="H10" i="9"/>
  <c r="AC10" i="9"/>
  <c r="AD10" i="9"/>
  <c r="AE10" i="9"/>
  <c r="AF10" i="9"/>
  <c r="AG10" i="9"/>
  <c r="AB10" i="9"/>
  <c r="AH10" i="9"/>
  <c r="AI10" i="9"/>
  <c r="AA9" i="9"/>
  <c r="H9" i="9"/>
  <c r="AC9" i="9"/>
  <c r="Z9" i="9"/>
  <c r="AD9" i="9"/>
  <c r="AE9" i="9"/>
  <c r="AF9" i="9"/>
  <c r="AG9" i="9"/>
  <c r="AB9" i="9"/>
  <c r="AH9" i="9"/>
  <c r="AI9" i="9"/>
  <c r="AA11" i="7"/>
  <c r="H11" i="7"/>
  <c r="AC11" i="7"/>
  <c r="AD11" i="7"/>
  <c r="AE11" i="7"/>
  <c r="AF11" i="7"/>
  <c r="AG11" i="7"/>
  <c r="AB11" i="7"/>
  <c r="AH11" i="7"/>
  <c r="AI11" i="7"/>
  <c r="AA10" i="7"/>
  <c r="H10" i="7"/>
  <c r="AC10" i="7"/>
  <c r="AD10" i="7"/>
  <c r="AE10" i="7"/>
  <c r="AF10" i="7"/>
  <c r="AG10" i="7"/>
  <c r="AB10" i="7"/>
  <c r="AH10" i="7"/>
  <c r="AI10" i="7"/>
  <c r="AA9" i="7"/>
  <c r="H9" i="7"/>
  <c r="AC9" i="7"/>
  <c r="AD9" i="7"/>
  <c r="AE9" i="7"/>
  <c r="AF9" i="7"/>
  <c r="AG9" i="7"/>
  <c r="AB9" i="7"/>
  <c r="AH9" i="7"/>
  <c r="AI9" i="7"/>
  <c r="AA11" i="5"/>
  <c r="H11" i="5"/>
  <c r="AC11" i="5"/>
  <c r="AD11" i="5"/>
  <c r="AE11" i="5"/>
  <c r="AF11" i="5"/>
  <c r="AG11" i="5"/>
  <c r="AB11" i="5"/>
  <c r="AH11" i="5"/>
  <c r="AI11" i="5"/>
  <c r="AA10" i="5"/>
  <c r="H10" i="5"/>
  <c r="AC10" i="5"/>
  <c r="AD10" i="5"/>
  <c r="AE10" i="5"/>
  <c r="AF10" i="5"/>
  <c r="AG10" i="5"/>
  <c r="AB10" i="5"/>
  <c r="AH10" i="5"/>
  <c r="AI10" i="5"/>
  <c r="AA9" i="5"/>
  <c r="H9" i="5"/>
  <c r="AC9" i="5"/>
  <c r="AD9" i="5"/>
  <c r="AE9" i="5"/>
  <c r="AF9" i="5"/>
  <c r="AG9" i="5"/>
  <c r="AB9" i="5"/>
  <c r="AH9" i="5"/>
  <c r="AI9" i="5"/>
  <c r="H11" i="26"/>
  <c r="H10" i="26"/>
  <c r="H9" i="26"/>
  <c r="AA11" i="24"/>
  <c r="H11" i="24"/>
  <c r="AC11" i="24"/>
  <c r="AD11" i="24"/>
  <c r="AE11" i="24"/>
  <c r="AF11" i="24"/>
  <c r="AG11" i="24"/>
  <c r="AB11" i="24"/>
  <c r="AH11" i="24"/>
  <c r="AI11" i="24"/>
  <c r="AA10" i="24"/>
  <c r="H10" i="24"/>
  <c r="AC10" i="24"/>
  <c r="AD10" i="24"/>
  <c r="AE10" i="24"/>
  <c r="AF10" i="24"/>
  <c r="AG10" i="24"/>
  <c r="AB10" i="24"/>
  <c r="AH10" i="24"/>
  <c r="AI10" i="24"/>
  <c r="AA9" i="24"/>
  <c r="H9" i="24"/>
  <c r="AC9" i="24"/>
  <c r="AD9" i="24"/>
  <c r="AE9" i="24"/>
  <c r="AF9" i="24"/>
  <c r="AG9" i="24"/>
  <c r="AB9" i="24"/>
  <c r="AH9" i="24"/>
  <c r="AI9" i="24"/>
  <c r="AA11" i="20"/>
  <c r="H11" i="20"/>
  <c r="AC11" i="20"/>
  <c r="AD11" i="20"/>
  <c r="AE11" i="20"/>
  <c r="AF11" i="20"/>
  <c r="AG11" i="20"/>
  <c r="AB11" i="20"/>
  <c r="AH11" i="20"/>
  <c r="AI11" i="20"/>
  <c r="AA10" i="20"/>
  <c r="H10" i="20"/>
  <c r="AC10" i="20"/>
  <c r="AD10" i="20"/>
  <c r="AE10" i="20"/>
  <c r="AF10" i="20"/>
  <c r="AG10" i="20"/>
  <c r="AB10" i="20"/>
  <c r="AH10" i="20"/>
  <c r="AI10" i="20"/>
  <c r="AA9" i="20"/>
  <c r="H9" i="20"/>
  <c r="AC9" i="20"/>
  <c r="AD9" i="20"/>
  <c r="AE9" i="20"/>
  <c r="AF9" i="20"/>
  <c r="AG9" i="20"/>
  <c r="AB9" i="20"/>
  <c r="AH9" i="20"/>
  <c r="AI9" i="20"/>
  <c r="AA11" i="18"/>
  <c r="H11" i="18"/>
  <c r="AC11" i="18"/>
  <c r="AD11" i="18"/>
  <c r="AE11" i="18"/>
  <c r="AF11" i="18"/>
  <c r="AG11" i="18"/>
  <c r="AB11" i="18"/>
  <c r="AH11" i="18"/>
  <c r="AI11" i="18"/>
  <c r="AA10" i="18"/>
  <c r="H10" i="18"/>
  <c r="AC10" i="18"/>
  <c r="AD10" i="18"/>
  <c r="AE10" i="18"/>
  <c r="AF10" i="18"/>
  <c r="AG10" i="18"/>
  <c r="AB10" i="18"/>
  <c r="AH10" i="18"/>
  <c r="AI10" i="18"/>
  <c r="AA9" i="18"/>
  <c r="H9" i="18"/>
  <c r="AC9" i="18"/>
  <c r="AD9" i="18"/>
  <c r="AE9" i="18"/>
  <c r="AF9" i="18"/>
  <c r="AG9" i="18"/>
  <c r="AB9" i="18"/>
  <c r="AH9" i="18"/>
  <c r="AI9" i="18"/>
  <c r="AA11" i="16"/>
  <c r="H11" i="16"/>
  <c r="AC11" i="16"/>
  <c r="AD11" i="16"/>
  <c r="AE11" i="16"/>
  <c r="AF11" i="16"/>
  <c r="AG11" i="16"/>
  <c r="AB11" i="16"/>
  <c r="AH11" i="16"/>
  <c r="AI11" i="16"/>
  <c r="AA10" i="16"/>
  <c r="H10" i="16"/>
  <c r="AC10" i="16"/>
  <c r="AD10" i="16"/>
  <c r="AE10" i="16"/>
  <c r="AF10" i="16"/>
  <c r="AG10" i="16"/>
  <c r="AB10" i="16"/>
  <c r="AH10" i="16"/>
  <c r="AI10" i="16"/>
  <c r="AA9" i="16"/>
  <c r="H9" i="16"/>
  <c r="AC9" i="16"/>
  <c r="AD9" i="16"/>
  <c r="AE9" i="16"/>
  <c r="AF9" i="16"/>
  <c r="AG9" i="16"/>
  <c r="AB9" i="16"/>
  <c r="AH9" i="16"/>
  <c r="AI9" i="16"/>
  <c r="AA11" i="67"/>
  <c r="H11" i="67"/>
  <c r="AC11" i="67"/>
  <c r="AD11" i="67"/>
  <c r="AE11" i="67"/>
  <c r="AF11" i="67"/>
  <c r="AG11" i="67"/>
  <c r="AB11" i="67"/>
  <c r="AH11" i="67"/>
  <c r="AI11" i="67"/>
  <c r="AA10" i="67"/>
  <c r="H10" i="67"/>
  <c r="AC10" i="67"/>
  <c r="AD10" i="67"/>
  <c r="AE10" i="67"/>
  <c r="AF10" i="67"/>
  <c r="AG10" i="67"/>
  <c r="AB10" i="67"/>
  <c r="AH10" i="67"/>
  <c r="AI10" i="67"/>
  <c r="AA9" i="67"/>
  <c r="H9" i="67"/>
  <c r="AC9" i="67"/>
  <c r="AD9" i="67"/>
  <c r="AE9" i="67"/>
  <c r="AF9" i="67"/>
  <c r="AG9" i="67"/>
  <c r="AB9" i="67"/>
  <c r="AH9" i="67"/>
  <c r="AI9" i="67"/>
  <c r="H11" i="15"/>
  <c r="P11" i="15"/>
  <c r="AH11" i="15"/>
  <c r="AI11" i="15"/>
  <c r="H10" i="15"/>
  <c r="P10" i="15"/>
  <c r="AH10" i="15"/>
  <c r="AI10" i="15"/>
  <c r="H9" i="15"/>
  <c r="P9" i="15"/>
  <c r="AH9" i="15"/>
  <c r="AI9" i="15"/>
  <c r="J5" i="74"/>
  <c r="I5" i="72"/>
  <c r="R62" i="14"/>
  <c r="R62" i="12"/>
  <c r="R62" i="10"/>
  <c r="R62" i="8"/>
  <c r="R62" i="6"/>
  <c r="R62" i="27"/>
  <c r="R62" i="25"/>
  <c r="R62" i="21"/>
  <c r="R62" i="19"/>
  <c r="R62" i="17"/>
  <c r="R62" i="64"/>
  <c r="R62" i="65"/>
  <c r="R62" i="3"/>
  <c r="S5" i="14"/>
  <c r="S5" i="12"/>
  <c r="S5" i="10"/>
  <c r="S5" i="8"/>
  <c r="S5" i="6"/>
  <c r="S5" i="27"/>
  <c r="S5" i="25"/>
  <c r="S5" i="21"/>
  <c r="S5" i="19"/>
  <c r="S5" i="17"/>
  <c r="S5" i="64"/>
  <c r="S5" i="65"/>
  <c r="S5" i="3"/>
  <c r="W11" i="14"/>
  <c r="H11" i="14"/>
  <c r="X11" i="14"/>
  <c r="P11" i="14"/>
  <c r="AD11" i="14"/>
  <c r="Y11" i="14"/>
  <c r="Z11" i="14"/>
  <c r="AA11" i="14"/>
  <c r="AB11" i="14"/>
  <c r="AC11" i="14"/>
  <c r="AE11" i="14"/>
  <c r="W12" i="14"/>
  <c r="H12" i="14"/>
  <c r="Y12" i="14"/>
  <c r="V12" i="14"/>
  <c r="R12" i="14"/>
  <c r="S12" i="14"/>
  <c r="T12" i="14"/>
  <c r="U12" i="14"/>
  <c r="X12" i="14"/>
  <c r="P12" i="14"/>
  <c r="AD12" i="14"/>
  <c r="Z12" i="14"/>
  <c r="AA12" i="14"/>
  <c r="AB12" i="14"/>
  <c r="AC12" i="14"/>
  <c r="AE12" i="14"/>
  <c r="W13" i="14"/>
  <c r="H13" i="14"/>
  <c r="X13" i="14"/>
  <c r="P13" i="14"/>
  <c r="AD13" i="14"/>
  <c r="Y13" i="14"/>
  <c r="Z13" i="14"/>
  <c r="AA13" i="14"/>
  <c r="AB13" i="14"/>
  <c r="AC13" i="14"/>
  <c r="AE13" i="14"/>
  <c r="W14" i="14"/>
  <c r="H14" i="14"/>
  <c r="Y14" i="14"/>
  <c r="V14" i="14"/>
  <c r="R14" i="14"/>
  <c r="S14" i="14"/>
  <c r="T14" i="14"/>
  <c r="U14" i="14"/>
  <c r="X14" i="14"/>
  <c r="P14" i="14"/>
  <c r="AD14" i="14"/>
  <c r="Z14" i="14"/>
  <c r="AA14" i="14"/>
  <c r="AB14" i="14"/>
  <c r="AC14" i="14"/>
  <c r="AE14" i="14"/>
  <c r="W15" i="14"/>
  <c r="H15" i="14"/>
  <c r="X15" i="14"/>
  <c r="P15" i="14"/>
  <c r="AD15" i="14"/>
  <c r="Y15" i="14"/>
  <c r="Z15" i="14"/>
  <c r="AA15" i="14"/>
  <c r="AB15" i="14"/>
  <c r="AC15" i="14"/>
  <c r="AE15" i="14"/>
  <c r="W16" i="14"/>
  <c r="H16" i="14"/>
  <c r="Y16" i="14"/>
  <c r="V16" i="14"/>
  <c r="R16" i="14"/>
  <c r="S16" i="14"/>
  <c r="T16" i="14"/>
  <c r="U16" i="14"/>
  <c r="X16" i="14"/>
  <c r="P16" i="14"/>
  <c r="AD16" i="14"/>
  <c r="Z16" i="14"/>
  <c r="AA16" i="14"/>
  <c r="AB16" i="14"/>
  <c r="AC16" i="14"/>
  <c r="AE16" i="14"/>
  <c r="W17" i="14"/>
  <c r="H17" i="14"/>
  <c r="X17" i="14"/>
  <c r="P17" i="14"/>
  <c r="AD17" i="14"/>
  <c r="Y17" i="14"/>
  <c r="Z17" i="14"/>
  <c r="AA17" i="14"/>
  <c r="AB17" i="14"/>
  <c r="AC17" i="14"/>
  <c r="AE17" i="14"/>
  <c r="W18" i="14"/>
  <c r="H18" i="14"/>
  <c r="Y18" i="14"/>
  <c r="V18" i="14"/>
  <c r="R18" i="14"/>
  <c r="S18" i="14"/>
  <c r="T18" i="14"/>
  <c r="U18" i="14"/>
  <c r="X18" i="14"/>
  <c r="P18" i="14"/>
  <c r="AD18" i="14"/>
  <c r="Z18" i="14"/>
  <c r="AA18" i="14"/>
  <c r="AB18" i="14"/>
  <c r="AC18" i="14"/>
  <c r="AE18" i="14"/>
  <c r="W19" i="14"/>
  <c r="H19" i="14"/>
  <c r="X19" i="14"/>
  <c r="P19" i="14"/>
  <c r="AD19" i="14"/>
  <c r="Y19" i="14"/>
  <c r="Z19" i="14"/>
  <c r="AA19" i="14"/>
  <c r="AB19" i="14"/>
  <c r="AC19" i="14"/>
  <c r="AE19" i="14"/>
  <c r="W20" i="14"/>
  <c r="H20" i="14"/>
  <c r="Y20" i="14"/>
  <c r="V20" i="14"/>
  <c r="R20" i="14"/>
  <c r="S20" i="14"/>
  <c r="T20" i="14"/>
  <c r="U20" i="14"/>
  <c r="X20" i="14"/>
  <c r="P20" i="14"/>
  <c r="AD20" i="14"/>
  <c r="Z20" i="14"/>
  <c r="AA20" i="14"/>
  <c r="AB20" i="14"/>
  <c r="AC20" i="14"/>
  <c r="AE20" i="14"/>
  <c r="W21" i="14"/>
  <c r="H21" i="14"/>
  <c r="X21" i="14"/>
  <c r="P21" i="14"/>
  <c r="AD21" i="14"/>
  <c r="Y21" i="14"/>
  <c r="Z21" i="14"/>
  <c r="AA21" i="14"/>
  <c r="AB21" i="14"/>
  <c r="AC21" i="14"/>
  <c r="AE21" i="14"/>
  <c r="W22" i="14"/>
  <c r="H22" i="14"/>
  <c r="Y22" i="14"/>
  <c r="V22" i="14"/>
  <c r="R22" i="14"/>
  <c r="S22" i="14"/>
  <c r="T22" i="14"/>
  <c r="U22" i="14"/>
  <c r="X22" i="14"/>
  <c r="P22" i="14"/>
  <c r="AD22" i="14"/>
  <c r="Z22" i="14"/>
  <c r="AA22" i="14"/>
  <c r="AB22" i="14"/>
  <c r="AC22" i="14"/>
  <c r="AE22" i="14"/>
  <c r="W23" i="14"/>
  <c r="H23" i="14"/>
  <c r="X23" i="14"/>
  <c r="P23" i="14"/>
  <c r="AD23" i="14"/>
  <c r="Y23" i="14"/>
  <c r="Z23" i="14"/>
  <c r="AA23" i="14"/>
  <c r="AB23" i="14"/>
  <c r="AC23" i="14"/>
  <c r="AE23" i="14"/>
  <c r="W24" i="14"/>
  <c r="H24" i="14"/>
  <c r="Y24" i="14"/>
  <c r="V24" i="14"/>
  <c r="R24" i="14"/>
  <c r="S24" i="14"/>
  <c r="T24" i="14"/>
  <c r="U24" i="14"/>
  <c r="X24" i="14"/>
  <c r="P24" i="14"/>
  <c r="AD24" i="14"/>
  <c r="Z24" i="14"/>
  <c r="AA24" i="14"/>
  <c r="AB24" i="14"/>
  <c r="AC24" i="14"/>
  <c r="AE24" i="14"/>
  <c r="W25" i="14"/>
  <c r="H25" i="14"/>
  <c r="X25" i="14"/>
  <c r="P25" i="14"/>
  <c r="AD25" i="14"/>
  <c r="Y25" i="14"/>
  <c r="Z25" i="14"/>
  <c r="AA25" i="14"/>
  <c r="AB25" i="14"/>
  <c r="AC25" i="14"/>
  <c r="AE25" i="14"/>
  <c r="W26" i="14"/>
  <c r="H26" i="14"/>
  <c r="Y26" i="14"/>
  <c r="V26" i="14"/>
  <c r="R26" i="14"/>
  <c r="S26" i="14"/>
  <c r="T26" i="14"/>
  <c r="U26" i="14"/>
  <c r="X26" i="14"/>
  <c r="P26" i="14"/>
  <c r="AD26" i="14"/>
  <c r="Z26" i="14"/>
  <c r="AA26" i="14"/>
  <c r="AB26" i="14"/>
  <c r="AC26" i="14"/>
  <c r="AE26" i="14"/>
  <c r="W27" i="14"/>
  <c r="H27" i="14"/>
  <c r="X27" i="14"/>
  <c r="P27" i="14"/>
  <c r="AD27" i="14"/>
  <c r="Y27" i="14"/>
  <c r="Z27" i="14"/>
  <c r="AA27" i="14"/>
  <c r="AB27" i="14"/>
  <c r="AC27" i="14"/>
  <c r="AE27" i="14"/>
  <c r="W28" i="14"/>
  <c r="H28" i="14"/>
  <c r="X28" i="14"/>
  <c r="P28" i="14"/>
  <c r="AD28" i="14"/>
  <c r="Y28" i="14"/>
  <c r="Z28" i="14"/>
  <c r="AA28" i="14"/>
  <c r="AB28" i="14"/>
  <c r="AC28" i="14"/>
  <c r="AE28" i="14"/>
  <c r="W29" i="14"/>
  <c r="H29" i="14"/>
  <c r="Y29" i="14"/>
  <c r="V29" i="14"/>
  <c r="R29" i="14"/>
  <c r="S29" i="14"/>
  <c r="T29" i="14"/>
  <c r="U29" i="14"/>
  <c r="X29" i="14"/>
  <c r="P29" i="14"/>
  <c r="AD29" i="14"/>
  <c r="Z29" i="14"/>
  <c r="AA29" i="14"/>
  <c r="AB29" i="14"/>
  <c r="AC29" i="14"/>
  <c r="AE29" i="14"/>
  <c r="W30" i="14"/>
  <c r="H30" i="14"/>
  <c r="Y30" i="14"/>
  <c r="V30" i="14"/>
  <c r="R30" i="14"/>
  <c r="S30" i="14"/>
  <c r="T30" i="14"/>
  <c r="U30" i="14"/>
  <c r="X30" i="14"/>
  <c r="P30" i="14"/>
  <c r="AD30" i="14"/>
  <c r="Z30" i="14"/>
  <c r="AA30" i="14"/>
  <c r="AB30" i="14"/>
  <c r="AC30" i="14"/>
  <c r="AE30" i="14"/>
  <c r="W31" i="14"/>
  <c r="H31" i="14"/>
  <c r="X31" i="14"/>
  <c r="P31" i="14"/>
  <c r="AD31" i="14"/>
  <c r="Y31" i="14"/>
  <c r="Z31" i="14"/>
  <c r="AA31" i="14"/>
  <c r="AB31" i="14"/>
  <c r="AC31" i="14"/>
  <c r="AE31" i="14"/>
  <c r="W32" i="14"/>
  <c r="H32" i="14"/>
  <c r="X32" i="14"/>
  <c r="P32" i="14"/>
  <c r="AD32" i="14"/>
  <c r="Y32" i="14"/>
  <c r="Z32" i="14"/>
  <c r="AA32" i="14"/>
  <c r="AB32" i="14"/>
  <c r="AC32" i="14"/>
  <c r="AE32" i="14"/>
  <c r="W33" i="14"/>
  <c r="H33" i="14"/>
  <c r="Y33" i="14"/>
  <c r="V33" i="14"/>
  <c r="R33" i="14"/>
  <c r="S33" i="14"/>
  <c r="T33" i="14"/>
  <c r="U33" i="14"/>
  <c r="X33" i="14"/>
  <c r="P33" i="14"/>
  <c r="AD33" i="14"/>
  <c r="Z33" i="14"/>
  <c r="AA33" i="14"/>
  <c r="AB33" i="14"/>
  <c r="AC33" i="14"/>
  <c r="AE33" i="14"/>
  <c r="W34" i="14"/>
  <c r="H34" i="14"/>
  <c r="Y34" i="14"/>
  <c r="V34" i="14"/>
  <c r="R34" i="14"/>
  <c r="S34" i="14"/>
  <c r="T34" i="14"/>
  <c r="U34" i="14"/>
  <c r="X34" i="14"/>
  <c r="P34" i="14"/>
  <c r="AD34" i="14"/>
  <c r="Z34" i="14"/>
  <c r="AA34" i="14"/>
  <c r="AB34" i="14"/>
  <c r="AC34" i="14"/>
  <c r="AE34" i="14"/>
  <c r="W35" i="14"/>
  <c r="H35" i="14"/>
  <c r="X35" i="14"/>
  <c r="P35" i="14"/>
  <c r="AD35" i="14"/>
  <c r="Y35" i="14"/>
  <c r="Z35" i="14"/>
  <c r="AA35" i="14"/>
  <c r="AB35" i="14"/>
  <c r="AC35" i="14"/>
  <c r="AE35" i="14"/>
  <c r="W36" i="14"/>
  <c r="H36" i="14"/>
  <c r="X36" i="14"/>
  <c r="P36" i="14"/>
  <c r="AD36" i="14"/>
  <c r="Y36" i="14"/>
  <c r="Z36" i="14"/>
  <c r="AA36" i="14"/>
  <c r="AB36" i="14"/>
  <c r="AC36" i="14"/>
  <c r="AE36" i="14"/>
  <c r="W37" i="14"/>
  <c r="H37" i="14"/>
  <c r="Y37" i="14"/>
  <c r="V37" i="14"/>
  <c r="R37" i="14"/>
  <c r="S37" i="14"/>
  <c r="T37" i="14"/>
  <c r="U37" i="14"/>
  <c r="X37" i="14"/>
  <c r="P37" i="14"/>
  <c r="AD37" i="14"/>
  <c r="Z37" i="14"/>
  <c r="AA37" i="14"/>
  <c r="AB37" i="14"/>
  <c r="AC37" i="14"/>
  <c r="AE37" i="14"/>
  <c r="W38" i="14"/>
  <c r="H38" i="14"/>
  <c r="X38" i="14"/>
  <c r="P38" i="14"/>
  <c r="AD38" i="14"/>
  <c r="Y38" i="14"/>
  <c r="Z38" i="14"/>
  <c r="AA38" i="14"/>
  <c r="AB38" i="14"/>
  <c r="AC38" i="14"/>
  <c r="AE38" i="14"/>
  <c r="W39" i="14"/>
  <c r="H39" i="14"/>
  <c r="Y39" i="14"/>
  <c r="V39" i="14"/>
  <c r="R39" i="14"/>
  <c r="S39" i="14"/>
  <c r="T39" i="14"/>
  <c r="U39" i="14"/>
  <c r="X39" i="14"/>
  <c r="P39" i="14"/>
  <c r="AD39" i="14"/>
  <c r="Z39" i="14"/>
  <c r="AA39" i="14"/>
  <c r="AB39" i="14"/>
  <c r="AC39" i="14"/>
  <c r="AE39" i="14"/>
  <c r="W40" i="14"/>
  <c r="H40" i="14"/>
  <c r="X40" i="14"/>
  <c r="P40" i="14"/>
  <c r="AD40" i="14"/>
  <c r="Y40" i="14"/>
  <c r="Z40" i="14"/>
  <c r="AA40" i="14"/>
  <c r="AB40" i="14"/>
  <c r="AC40" i="14"/>
  <c r="AE40" i="14"/>
  <c r="W41" i="14"/>
  <c r="H41" i="14"/>
  <c r="Y41" i="14"/>
  <c r="V41" i="14"/>
  <c r="R41" i="14"/>
  <c r="S41" i="14"/>
  <c r="T41" i="14"/>
  <c r="U41" i="14"/>
  <c r="X41" i="14"/>
  <c r="P41" i="14"/>
  <c r="AD41" i="14"/>
  <c r="Z41" i="14"/>
  <c r="AA41" i="14"/>
  <c r="AB41" i="14"/>
  <c r="AC41" i="14"/>
  <c r="AE41" i="14"/>
  <c r="W42" i="14"/>
  <c r="H42" i="14"/>
  <c r="X42" i="14"/>
  <c r="P42" i="14"/>
  <c r="AD42" i="14"/>
  <c r="Y42" i="14"/>
  <c r="Z42" i="14"/>
  <c r="AA42" i="14"/>
  <c r="AB42" i="14"/>
  <c r="AC42" i="14"/>
  <c r="AE42" i="14"/>
  <c r="W43" i="14"/>
  <c r="H43" i="14"/>
  <c r="Y43" i="14"/>
  <c r="V43" i="14"/>
  <c r="R43" i="14"/>
  <c r="S43" i="14"/>
  <c r="T43" i="14"/>
  <c r="U43" i="14"/>
  <c r="X43" i="14"/>
  <c r="P43" i="14"/>
  <c r="AD43" i="14"/>
  <c r="Z43" i="14"/>
  <c r="AA43" i="14"/>
  <c r="AB43" i="14"/>
  <c r="AC43" i="14"/>
  <c r="AE43" i="14"/>
  <c r="W44" i="14"/>
  <c r="H44" i="14"/>
  <c r="X44" i="14"/>
  <c r="P44" i="14"/>
  <c r="AD44" i="14"/>
  <c r="Y44" i="14"/>
  <c r="Z44" i="14"/>
  <c r="AA44" i="14"/>
  <c r="AB44" i="14"/>
  <c r="AC44" i="14"/>
  <c r="AE44" i="14"/>
  <c r="W45" i="14"/>
  <c r="H45" i="14"/>
  <c r="Y45" i="14"/>
  <c r="V45" i="14"/>
  <c r="R45" i="14"/>
  <c r="S45" i="14"/>
  <c r="T45" i="14"/>
  <c r="U45" i="14"/>
  <c r="X45" i="14"/>
  <c r="P45" i="14"/>
  <c r="AD45" i="14"/>
  <c r="Z45" i="14"/>
  <c r="AA45" i="14"/>
  <c r="AB45" i="14"/>
  <c r="AC45" i="14"/>
  <c r="AE45" i="14"/>
  <c r="W46" i="14"/>
  <c r="H46" i="14"/>
  <c r="X46" i="14"/>
  <c r="P46" i="14"/>
  <c r="AD46" i="14"/>
  <c r="Y46" i="14"/>
  <c r="Z46" i="14"/>
  <c r="AA46" i="14"/>
  <c r="AB46" i="14"/>
  <c r="AC46" i="14"/>
  <c r="AE46" i="14"/>
  <c r="W47" i="14"/>
  <c r="H47" i="14"/>
  <c r="Y47" i="14"/>
  <c r="V47" i="14"/>
  <c r="R47" i="14"/>
  <c r="S47" i="14"/>
  <c r="T47" i="14"/>
  <c r="U47" i="14"/>
  <c r="X47" i="14"/>
  <c r="P47" i="14"/>
  <c r="AD47" i="14"/>
  <c r="Z47" i="14"/>
  <c r="AA47" i="14"/>
  <c r="AB47" i="14"/>
  <c r="AC47" i="14"/>
  <c r="AE47" i="14"/>
  <c r="W48" i="14"/>
  <c r="H48" i="14"/>
  <c r="X48" i="14"/>
  <c r="P48" i="14"/>
  <c r="AD48" i="14"/>
  <c r="Y48" i="14"/>
  <c r="Z48" i="14"/>
  <c r="AA48" i="14"/>
  <c r="AB48" i="14"/>
  <c r="AC48" i="14"/>
  <c r="AE48" i="14"/>
  <c r="W49" i="14"/>
  <c r="H49" i="14"/>
  <c r="Y49" i="14"/>
  <c r="V49" i="14"/>
  <c r="R49" i="14"/>
  <c r="S49" i="14"/>
  <c r="T49" i="14"/>
  <c r="U49" i="14"/>
  <c r="X49" i="14"/>
  <c r="P49" i="14"/>
  <c r="AD49" i="14"/>
  <c r="Z49" i="14"/>
  <c r="AA49" i="14"/>
  <c r="AB49" i="14"/>
  <c r="AC49" i="14"/>
  <c r="AE49" i="14"/>
  <c r="W50" i="14"/>
  <c r="H50" i="14"/>
  <c r="X50" i="14"/>
  <c r="P50" i="14"/>
  <c r="AD50" i="14"/>
  <c r="Y50" i="14"/>
  <c r="Z50" i="14"/>
  <c r="AA50" i="14"/>
  <c r="AB50" i="14"/>
  <c r="AC50" i="14"/>
  <c r="AE50" i="14"/>
  <c r="W51" i="14"/>
  <c r="H51" i="14"/>
  <c r="Y51" i="14"/>
  <c r="V51" i="14"/>
  <c r="R51" i="14"/>
  <c r="S51" i="14"/>
  <c r="T51" i="14"/>
  <c r="U51" i="14"/>
  <c r="X51" i="14"/>
  <c r="P51" i="14"/>
  <c r="AD51" i="14"/>
  <c r="Z51" i="14"/>
  <c r="AA51" i="14"/>
  <c r="AB51" i="14"/>
  <c r="AC51" i="14"/>
  <c r="AE51" i="14"/>
  <c r="W52" i="14"/>
  <c r="H52" i="14"/>
  <c r="X52" i="14"/>
  <c r="P52" i="14"/>
  <c r="AD52" i="14"/>
  <c r="Y52" i="14"/>
  <c r="Z52" i="14"/>
  <c r="AA52" i="14"/>
  <c r="AB52" i="14"/>
  <c r="AC52" i="14"/>
  <c r="AE52" i="14"/>
  <c r="W53" i="14"/>
  <c r="H53" i="14"/>
  <c r="Y53" i="14"/>
  <c r="V53" i="14"/>
  <c r="R53" i="14"/>
  <c r="S53" i="14"/>
  <c r="T53" i="14"/>
  <c r="U53" i="14"/>
  <c r="X53" i="14"/>
  <c r="P53" i="14"/>
  <c r="AD53" i="14"/>
  <c r="Z53" i="14"/>
  <c r="AA53" i="14"/>
  <c r="AB53" i="14"/>
  <c r="AC53" i="14"/>
  <c r="AE53" i="14"/>
  <c r="W54" i="14"/>
  <c r="H54" i="14"/>
  <c r="X54" i="14"/>
  <c r="P54" i="14"/>
  <c r="AD54" i="14"/>
  <c r="Y54" i="14"/>
  <c r="Z54" i="14"/>
  <c r="AA54" i="14"/>
  <c r="AB54" i="14"/>
  <c r="AC54" i="14"/>
  <c r="AE54" i="14"/>
  <c r="W55" i="14"/>
  <c r="H55" i="14"/>
  <c r="Y55" i="14"/>
  <c r="V55" i="14"/>
  <c r="R55" i="14"/>
  <c r="S55" i="14"/>
  <c r="T55" i="14"/>
  <c r="U55" i="14"/>
  <c r="X55" i="14"/>
  <c r="P55" i="14"/>
  <c r="AD55" i="14"/>
  <c r="Z55" i="14"/>
  <c r="AA55" i="14"/>
  <c r="AB55" i="14"/>
  <c r="AC55" i="14"/>
  <c r="AE55" i="14"/>
  <c r="W56" i="14"/>
  <c r="H56" i="14"/>
  <c r="X56" i="14"/>
  <c r="P56" i="14"/>
  <c r="AD56" i="14"/>
  <c r="Y56" i="14"/>
  <c r="Z56" i="14"/>
  <c r="AA56" i="14"/>
  <c r="AB56" i="14"/>
  <c r="AC56" i="14"/>
  <c r="AE56" i="14"/>
  <c r="W57" i="14"/>
  <c r="H57" i="14"/>
  <c r="Y57" i="14"/>
  <c r="V57" i="14"/>
  <c r="R57" i="14"/>
  <c r="S57" i="14"/>
  <c r="T57" i="14"/>
  <c r="U57" i="14"/>
  <c r="X57" i="14"/>
  <c r="P57" i="14"/>
  <c r="AD57" i="14"/>
  <c r="Z57" i="14"/>
  <c r="AA57" i="14"/>
  <c r="AB57" i="14"/>
  <c r="AC57" i="14"/>
  <c r="AE57" i="14"/>
  <c r="W58" i="14"/>
  <c r="H58" i="14"/>
  <c r="X58" i="14"/>
  <c r="P58" i="14"/>
  <c r="AD58" i="14"/>
  <c r="Y58" i="14"/>
  <c r="V58" i="14"/>
  <c r="R58" i="14"/>
  <c r="S58" i="14"/>
  <c r="T58" i="14"/>
  <c r="U58" i="14"/>
  <c r="Z58" i="14"/>
  <c r="AA58" i="14"/>
  <c r="AB58" i="14"/>
  <c r="AC58" i="14"/>
  <c r="AE58" i="14"/>
  <c r="W11" i="12"/>
  <c r="H11" i="12"/>
  <c r="X11" i="12"/>
  <c r="P11" i="12"/>
  <c r="AD11" i="12"/>
  <c r="Y11" i="12"/>
  <c r="Z11" i="12"/>
  <c r="AA11" i="12"/>
  <c r="AB11" i="12"/>
  <c r="V11" i="12"/>
  <c r="R11" i="12"/>
  <c r="S11" i="12"/>
  <c r="T11" i="12"/>
  <c r="U11" i="12"/>
  <c r="AC11" i="12"/>
  <c r="AE11" i="12"/>
  <c r="W12" i="12"/>
  <c r="H12" i="12"/>
  <c r="Y12" i="12"/>
  <c r="X12" i="12"/>
  <c r="P12" i="12"/>
  <c r="AD12" i="12"/>
  <c r="Z12" i="12"/>
  <c r="AA12" i="12"/>
  <c r="AB12" i="12"/>
  <c r="AC12" i="12"/>
  <c r="AE12" i="12"/>
  <c r="W13" i="12"/>
  <c r="H13" i="12"/>
  <c r="Y13" i="12"/>
  <c r="X13" i="12"/>
  <c r="P13" i="12"/>
  <c r="AD13" i="12"/>
  <c r="Z13" i="12"/>
  <c r="AA13" i="12"/>
  <c r="AB13" i="12"/>
  <c r="AC13" i="12"/>
  <c r="AE13" i="12"/>
  <c r="W14" i="12"/>
  <c r="H14" i="12"/>
  <c r="X14" i="12"/>
  <c r="P14" i="12"/>
  <c r="AD14" i="12"/>
  <c r="Y14" i="12"/>
  <c r="V14" i="12"/>
  <c r="R14" i="12"/>
  <c r="S14" i="12"/>
  <c r="T14" i="12"/>
  <c r="U14" i="12"/>
  <c r="Z14" i="12"/>
  <c r="AA14" i="12"/>
  <c r="AB14" i="12"/>
  <c r="AC14" i="12"/>
  <c r="AE14" i="12"/>
  <c r="W15" i="12"/>
  <c r="H15" i="12"/>
  <c r="X15" i="12"/>
  <c r="P15" i="12"/>
  <c r="AD15" i="12"/>
  <c r="Y15" i="12"/>
  <c r="Z15" i="12"/>
  <c r="AA15" i="12"/>
  <c r="AB15" i="12"/>
  <c r="V15" i="12"/>
  <c r="R15" i="12"/>
  <c r="S15" i="12"/>
  <c r="T15" i="12"/>
  <c r="U15" i="12"/>
  <c r="AC15" i="12"/>
  <c r="AE15" i="12"/>
  <c r="W16" i="12"/>
  <c r="H16" i="12"/>
  <c r="Y16" i="12"/>
  <c r="X16" i="12"/>
  <c r="P16" i="12"/>
  <c r="AD16" i="12"/>
  <c r="Z16" i="12"/>
  <c r="AA16" i="12"/>
  <c r="AB16" i="12"/>
  <c r="AC16" i="12"/>
  <c r="AE16" i="12"/>
  <c r="W17" i="12"/>
  <c r="H17" i="12"/>
  <c r="Y17" i="12"/>
  <c r="X17" i="12"/>
  <c r="P17" i="12"/>
  <c r="AD17" i="12"/>
  <c r="Z17" i="12"/>
  <c r="AA17" i="12"/>
  <c r="AB17" i="12"/>
  <c r="AC17" i="12"/>
  <c r="AE17" i="12"/>
  <c r="W18" i="12"/>
  <c r="H18" i="12"/>
  <c r="X18" i="12"/>
  <c r="P18" i="12"/>
  <c r="AD18" i="12"/>
  <c r="Y18" i="12"/>
  <c r="V18" i="12"/>
  <c r="R18" i="12"/>
  <c r="S18" i="12"/>
  <c r="T18" i="12"/>
  <c r="U18" i="12"/>
  <c r="Z18" i="12"/>
  <c r="AA18" i="12"/>
  <c r="AB18" i="12"/>
  <c r="AC18" i="12"/>
  <c r="AE18" i="12"/>
  <c r="W19" i="12"/>
  <c r="H19" i="12"/>
  <c r="X19" i="12"/>
  <c r="P19" i="12"/>
  <c r="AD19" i="12"/>
  <c r="Y19" i="12"/>
  <c r="Z19" i="12"/>
  <c r="AA19" i="12"/>
  <c r="AB19" i="12"/>
  <c r="V19" i="12"/>
  <c r="R19" i="12"/>
  <c r="S19" i="12"/>
  <c r="T19" i="12"/>
  <c r="U19" i="12"/>
  <c r="AC19" i="12"/>
  <c r="AE19" i="12"/>
  <c r="W20" i="12"/>
  <c r="H20" i="12"/>
  <c r="Y20" i="12"/>
  <c r="X20" i="12"/>
  <c r="P20" i="12"/>
  <c r="AD20" i="12"/>
  <c r="Z20" i="12"/>
  <c r="AA20" i="12"/>
  <c r="AB20" i="12"/>
  <c r="AC20" i="12"/>
  <c r="AE20" i="12"/>
  <c r="W21" i="12"/>
  <c r="H21" i="12"/>
  <c r="Y21" i="12"/>
  <c r="X21" i="12"/>
  <c r="P21" i="12"/>
  <c r="AD21" i="12"/>
  <c r="Z21" i="12"/>
  <c r="AA21" i="12"/>
  <c r="AB21" i="12"/>
  <c r="AC21" i="12"/>
  <c r="AE21" i="12"/>
  <c r="W22" i="12"/>
  <c r="H22" i="12"/>
  <c r="X22" i="12"/>
  <c r="P22" i="12"/>
  <c r="AD22" i="12"/>
  <c r="Y22" i="12"/>
  <c r="V22" i="12"/>
  <c r="R22" i="12"/>
  <c r="S22" i="12"/>
  <c r="T22" i="12"/>
  <c r="U22" i="12"/>
  <c r="Z22" i="12"/>
  <c r="AA22" i="12"/>
  <c r="AB22" i="12"/>
  <c r="AC22" i="12"/>
  <c r="AE22" i="12"/>
  <c r="W23" i="12"/>
  <c r="H23" i="12"/>
  <c r="X23" i="12"/>
  <c r="P23" i="12"/>
  <c r="AD23" i="12"/>
  <c r="Y23" i="12"/>
  <c r="Z23" i="12"/>
  <c r="AA23" i="12"/>
  <c r="AB23" i="12"/>
  <c r="V23" i="12"/>
  <c r="R23" i="12"/>
  <c r="S23" i="12"/>
  <c r="T23" i="12"/>
  <c r="U23" i="12"/>
  <c r="AC23" i="12"/>
  <c r="AE23" i="12"/>
  <c r="W24" i="12"/>
  <c r="H24" i="12"/>
  <c r="Y24" i="12"/>
  <c r="X24" i="12"/>
  <c r="P24" i="12"/>
  <c r="AD24" i="12"/>
  <c r="Z24" i="12"/>
  <c r="AA24" i="12"/>
  <c r="AB24" i="12"/>
  <c r="AC24" i="12"/>
  <c r="AE24" i="12"/>
  <c r="W25" i="12"/>
  <c r="H25" i="12"/>
  <c r="Y25" i="12"/>
  <c r="X25" i="12"/>
  <c r="P25" i="12"/>
  <c r="AD25" i="12"/>
  <c r="Z25" i="12"/>
  <c r="AA25" i="12"/>
  <c r="AB25" i="12"/>
  <c r="AC25" i="12"/>
  <c r="AE25" i="12"/>
  <c r="W26" i="12"/>
  <c r="H26" i="12"/>
  <c r="X26" i="12"/>
  <c r="P26" i="12"/>
  <c r="AD26" i="12"/>
  <c r="Y26" i="12"/>
  <c r="V26" i="12"/>
  <c r="R26" i="12"/>
  <c r="S26" i="12"/>
  <c r="T26" i="12"/>
  <c r="U26" i="12"/>
  <c r="Z26" i="12"/>
  <c r="AA26" i="12"/>
  <c r="AB26" i="12"/>
  <c r="AC26" i="12"/>
  <c r="AE26" i="12"/>
  <c r="W27" i="12"/>
  <c r="H27" i="12"/>
  <c r="X27" i="12"/>
  <c r="P27" i="12"/>
  <c r="AD27" i="12"/>
  <c r="Y27" i="12"/>
  <c r="Z27" i="12"/>
  <c r="AA27" i="12"/>
  <c r="AB27" i="12"/>
  <c r="V27" i="12"/>
  <c r="R27" i="12"/>
  <c r="S27" i="12"/>
  <c r="T27" i="12"/>
  <c r="U27" i="12"/>
  <c r="AC27" i="12"/>
  <c r="AE27" i="12"/>
  <c r="W28" i="12"/>
  <c r="H28" i="12"/>
  <c r="Y28" i="12"/>
  <c r="X28" i="12"/>
  <c r="P28" i="12"/>
  <c r="AD28" i="12"/>
  <c r="Z28" i="12"/>
  <c r="AA28" i="12"/>
  <c r="AB28" i="12"/>
  <c r="AC28" i="12"/>
  <c r="AE28" i="12"/>
  <c r="W29" i="12"/>
  <c r="H29" i="12"/>
  <c r="Y29" i="12"/>
  <c r="X29" i="12"/>
  <c r="P29" i="12"/>
  <c r="AD29" i="12"/>
  <c r="Z29" i="12"/>
  <c r="AA29" i="12"/>
  <c r="AB29" i="12"/>
  <c r="AC29" i="12"/>
  <c r="AE29" i="12"/>
  <c r="W30" i="12"/>
  <c r="H30" i="12"/>
  <c r="X30" i="12"/>
  <c r="P30" i="12"/>
  <c r="AD30" i="12"/>
  <c r="Y30" i="12"/>
  <c r="V30" i="12"/>
  <c r="R30" i="12"/>
  <c r="S30" i="12"/>
  <c r="T30" i="12"/>
  <c r="U30" i="12"/>
  <c r="Z30" i="12"/>
  <c r="AA30" i="12"/>
  <c r="AB30" i="12"/>
  <c r="AC30" i="12"/>
  <c r="AE30" i="12"/>
  <c r="W31" i="12"/>
  <c r="H31" i="12"/>
  <c r="X31" i="12"/>
  <c r="P31" i="12"/>
  <c r="AD31" i="12"/>
  <c r="Y31" i="12"/>
  <c r="Z31" i="12"/>
  <c r="AA31" i="12"/>
  <c r="AB31" i="12"/>
  <c r="V31" i="12"/>
  <c r="R31" i="12"/>
  <c r="S31" i="12"/>
  <c r="T31" i="12"/>
  <c r="U31" i="12"/>
  <c r="AC31" i="12"/>
  <c r="AE31" i="12"/>
  <c r="W32" i="12"/>
  <c r="H32" i="12"/>
  <c r="Y32" i="12"/>
  <c r="X32" i="12"/>
  <c r="P32" i="12"/>
  <c r="AD32" i="12"/>
  <c r="Z32" i="12"/>
  <c r="AA32" i="12"/>
  <c r="AB32" i="12"/>
  <c r="AC32" i="12"/>
  <c r="AE32" i="12"/>
  <c r="W33" i="12"/>
  <c r="H33" i="12"/>
  <c r="Y33" i="12"/>
  <c r="X33" i="12"/>
  <c r="P33" i="12"/>
  <c r="AD33" i="12"/>
  <c r="Z33" i="12"/>
  <c r="AA33" i="12"/>
  <c r="AB33" i="12"/>
  <c r="AC33" i="12"/>
  <c r="AE33" i="12"/>
  <c r="W34" i="12"/>
  <c r="H34" i="12"/>
  <c r="X34" i="12"/>
  <c r="P34" i="12"/>
  <c r="AD34" i="12"/>
  <c r="Y34" i="12"/>
  <c r="V34" i="12"/>
  <c r="R34" i="12"/>
  <c r="S34" i="12"/>
  <c r="T34" i="12"/>
  <c r="U34" i="12"/>
  <c r="Z34" i="12"/>
  <c r="AA34" i="12"/>
  <c r="AB34" i="12"/>
  <c r="AC34" i="12"/>
  <c r="AE34" i="12"/>
  <c r="W35" i="12"/>
  <c r="H35" i="12"/>
  <c r="X35" i="12"/>
  <c r="P35" i="12"/>
  <c r="AD35" i="12"/>
  <c r="Y35" i="12"/>
  <c r="Z35" i="12"/>
  <c r="AA35" i="12"/>
  <c r="AB35" i="12"/>
  <c r="V35" i="12"/>
  <c r="R35" i="12"/>
  <c r="S35" i="12"/>
  <c r="T35" i="12"/>
  <c r="U35" i="12"/>
  <c r="AC35" i="12"/>
  <c r="AE35" i="12"/>
  <c r="W36" i="12"/>
  <c r="H36" i="12"/>
  <c r="Y36" i="12"/>
  <c r="X36" i="12"/>
  <c r="P36" i="12"/>
  <c r="AD36" i="12"/>
  <c r="Z36" i="12"/>
  <c r="AA36" i="12"/>
  <c r="AB36" i="12"/>
  <c r="AC36" i="12"/>
  <c r="AE36" i="12"/>
  <c r="W37" i="12"/>
  <c r="H37" i="12"/>
  <c r="Y37" i="12"/>
  <c r="X37" i="12"/>
  <c r="P37" i="12"/>
  <c r="AD37" i="12"/>
  <c r="Z37" i="12"/>
  <c r="AA37" i="12"/>
  <c r="AB37" i="12"/>
  <c r="AC37" i="12"/>
  <c r="AE37" i="12"/>
  <c r="W38" i="12"/>
  <c r="H38" i="12"/>
  <c r="X38" i="12"/>
  <c r="P38" i="12"/>
  <c r="AD38" i="12"/>
  <c r="Y38" i="12"/>
  <c r="V38" i="12"/>
  <c r="R38" i="12"/>
  <c r="S38" i="12"/>
  <c r="T38" i="12"/>
  <c r="U38" i="12"/>
  <c r="Z38" i="12"/>
  <c r="AA38" i="12"/>
  <c r="AB38" i="12"/>
  <c r="AC38" i="12"/>
  <c r="AE38" i="12"/>
  <c r="W39" i="12"/>
  <c r="H39" i="12"/>
  <c r="X39" i="12"/>
  <c r="P39" i="12"/>
  <c r="AD39" i="12"/>
  <c r="Y39" i="12"/>
  <c r="Z39" i="12"/>
  <c r="AA39" i="12"/>
  <c r="AB39" i="12"/>
  <c r="V39" i="12"/>
  <c r="R39" i="12"/>
  <c r="S39" i="12"/>
  <c r="T39" i="12"/>
  <c r="U39" i="12"/>
  <c r="AC39" i="12"/>
  <c r="AE39" i="12"/>
  <c r="W40" i="12"/>
  <c r="H40" i="12"/>
  <c r="Y40" i="12"/>
  <c r="X40" i="12"/>
  <c r="P40" i="12"/>
  <c r="AD40" i="12"/>
  <c r="Z40" i="12"/>
  <c r="AA40" i="12"/>
  <c r="AB40" i="12"/>
  <c r="AC40" i="12"/>
  <c r="AE40" i="12"/>
  <c r="W41" i="12"/>
  <c r="H41" i="12"/>
  <c r="Y41" i="12"/>
  <c r="X41" i="12"/>
  <c r="P41" i="12"/>
  <c r="AD41" i="12"/>
  <c r="Z41" i="12"/>
  <c r="AA41" i="12"/>
  <c r="AB41" i="12"/>
  <c r="AC41" i="12"/>
  <c r="AE41" i="12"/>
  <c r="W42" i="12"/>
  <c r="H42" i="12"/>
  <c r="X42" i="12"/>
  <c r="P42" i="12"/>
  <c r="AD42" i="12"/>
  <c r="Y42" i="12"/>
  <c r="V42" i="12"/>
  <c r="R42" i="12"/>
  <c r="S42" i="12"/>
  <c r="T42" i="12"/>
  <c r="U42" i="12"/>
  <c r="Z42" i="12"/>
  <c r="AA42" i="12"/>
  <c r="AB42" i="12"/>
  <c r="AC42" i="12"/>
  <c r="AE42" i="12"/>
  <c r="W43" i="12"/>
  <c r="H43" i="12"/>
  <c r="X43" i="12"/>
  <c r="P43" i="12"/>
  <c r="AD43" i="12"/>
  <c r="Y43" i="12"/>
  <c r="Z43" i="12"/>
  <c r="AA43" i="12"/>
  <c r="AB43" i="12"/>
  <c r="V43" i="12"/>
  <c r="R43" i="12"/>
  <c r="S43" i="12"/>
  <c r="T43" i="12"/>
  <c r="U43" i="12"/>
  <c r="AC43" i="12"/>
  <c r="AE43" i="12"/>
  <c r="W44" i="12"/>
  <c r="H44" i="12"/>
  <c r="Y44" i="12"/>
  <c r="X44" i="12"/>
  <c r="P44" i="12"/>
  <c r="AD44" i="12"/>
  <c r="Z44" i="12"/>
  <c r="AA44" i="12"/>
  <c r="AB44" i="12"/>
  <c r="AC44" i="12"/>
  <c r="AE44" i="12"/>
  <c r="W45" i="12"/>
  <c r="H45" i="12"/>
  <c r="Y45" i="12"/>
  <c r="X45" i="12"/>
  <c r="P45" i="12"/>
  <c r="AD45" i="12"/>
  <c r="Z45" i="12"/>
  <c r="AA45" i="12"/>
  <c r="AB45" i="12"/>
  <c r="AC45" i="12"/>
  <c r="AE45" i="12"/>
  <c r="W46" i="12"/>
  <c r="H46" i="12"/>
  <c r="X46" i="12"/>
  <c r="P46" i="12"/>
  <c r="AD46" i="12"/>
  <c r="Y46" i="12"/>
  <c r="V46" i="12"/>
  <c r="R46" i="12"/>
  <c r="S46" i="12"/>
  <c r="T46" i="12"/>
  <c r="U46" i="12"/>
  <c r="Z46" i="12"/>
  <c r="AA46" i="12"/>
  <c r="AB46" i="12"/>
  <c r="AC46" i="12"/>
  <c r="AE46" i="12"/>
  <c r="W47" i="12"/>
  <c r="H47" i="12"/>
  <c r="X47" i="12"/>
  <c r="P47" i="12"/>
  <c r="AD47" i="12"/>
  <c r="Y47" i="12"/>
  <c r="Z47" i="12"/>
  <c r="AA47" i="12"/>
  <c r="AB47" i="12"/>
  <c r="V47" i="12"/>
  <c r="R47" i="12"/>
  <c r="S47" i="12"/>
  <c r="T47" i="12"/>
  <c r="U47" i="12"/>
  <c r="AC47" i="12"/>
  <c r="AE47" i="12"/>
  <c r="W48" i="12"/>
  <c r="H48" i="12"/>
  <c r="Y48" i="12"/>
  <c r="X48" i="12"/>
  <c r="P48" i="12"/>
  <c r="AD48" i="12"/>
  <c r="Z48" i="12"/>
  <c r="AA48" i="12"/>
  <c r="AB48" i="12"/>
  <c r="AC48" i="12"/>
  <c r="AE48" i="12"/>
  <c r="W49" i="12"/>
  <c r="H49" i="12"/>
  <c r="Y49" i="12"/>
  <c r="X49" i="12"/>
  <c r="P49" i="12"/>
  <c r="AD49" i="12"/>
  <c r="Z49" i="12"/>
  <c r="AA49" i="12"/>
  <c r="AB49" i="12"/>
  <c r="AC49" i="12"/>
  <c r="AE49" i="12"/>
  <c r="W50" i="12"/>
  <c r="H50" i="12"/>
  <c r="X50" i="12"/>
  <c r="P50" i="12"/>
  <c r="AD50" i="12"/>
  <c r="Y50" i="12"/>
  <c r="V50" i="12"/>
  <c r="R50" i="12"/>
  <c r="S50" i="12"/>
  <c r="T50" i="12"/>
  <c r="U50" i="12"/>
  <c r="Z50" i="12"/>
  <c r="AA50" i="12"/>
  <c r="AB50" i="12"/>
  <c r="AC50" i="12"/>
  <c r="AE50" i="12"/>
  <c r="W51" i="12"/>
  <c r="H51" i="12"/>
  <c r="X51" i="12"/>
  <c r="P51" i="12"/>
  <c r="AD51" i="12"/>
  <c r="Y51" i="12"/>
  <c r="Z51" i="12"/>
  <c r="AA51" i="12"/>
  <c r="AB51" i="12"/>
  <c r="V51" i="12"/>
  <c r="R51" i="12"/>
  <c r="S51" i="12"/>
  <c r="T51" i="12"/>
  <c r="U51" i="12"/>
  <c r="AC51" i="12"/>
  <c r="AE51" i="12"/>
  <c r="W52" i="12"/>
  <c r="H52" i="12"/>
  <c r="Y52" i="12"/>
  <c r="X52" i="12"/>
  <c r="P52" i="12"/>
  <c r="AD52" i="12"/>
  <c r="Z52" i="12"/>
  <c r="AA52" i="12"/>
  <c r="AB52" i="12"/>
  <c r="AC52" i="12"/>
  <c r="AE52" i="12"/>
  <c r="W53" i="12"/>
  <c r="H53" i="12"/>
  <c r="Y53" i="12"/>
  <c r="X53" i="12"/>
  <c r="P53" i="12"/>
  <c r="AD53" i="12"/>
  <c r="Z53" i="12"/>
  <c r="AA53" i="12"/>
  <c r="AB53" i="12"/>
  <c r="AC53" i="12"/>
  <c r="AE53" i="12"/>
  <c r="W54" i="12"/>
  <c r="H54" i="12"/>
  <c r="X54" i="12"/>
  <c r="P54" i="12"/>
  <c r="AD54" i="12"/>
  <c r="Y54" i="12"/>
  <c r="V54" i="12"/>
  <c r="R54" i="12"/>
  <c r="S54" i="12"/>
  <c r="T54" i="12"/>
  <c r="U54" i="12"/>
  <c r="Z54" i="12"/>
  <c r="AA54" i="12"/>
  <c r="AB54" i="12"/>
  <c r="AC54" i="12"/>
  <c r="AE54" i="12"/>
  <c r="W55" i="12"/>
  <c r="H55" i="12"/>
  <c r="X55" i="12"/>
  <c r="P55" i="12"/>
  <c r="AD55" i="12"/>
  <c r="Y55" i="12"/>
  <c r="Z55" i="12"/>
  <c r="AA55" i="12"/>
  <c r="AB55" i="12"/>
  <c r="V55" i="12"/>
  <c r="R55" i="12"/>
  <c r="S55" i="12"/>
  <c r="T55" i="12"/>
  <c r="U55" i="12"/>
  <c r="AC55" i="12"/>
  <c r="AE55" i="12"/>
  <c r="W56" i="12"/>
  <c r="H56" i="12"/>
  <c r="Y56" i="12"/>
  <c r="X56" i="12"/>
  <c r="P56" i="12"/>
  <c r="AD56" i="12"/>
  <c r="Z56" i="12"/>
  <c r="AA56" i="12"/>
  <c r="AB56" i="12"/>
  <c r="AC56" i="12"/>
  <c r="AE56" i="12"/>
  <c r="W57" i="12"/>
  <c r="H57" i="12"/>
  <c r="Y57" i="12"/>
  <c r="X57" i="12"/>
  <c r="P57" i="12"/>
  <c r="AD57" i="12"/>
  <c r="Z57" i="12"/>
  <c r="AA57" i="12"/>
  <c r="AB57" i="12"/>
  <c r="AC57" i="12"/>
  <c r="AE57" i="12"/>
  <c r="W58" i="12"/>
  <c r="H58" i="12"/>
  <c r="X58" i="12"/>
  <c r="P58" i="12"/>
  <c r="AD58" i="12"/>
  <c r="Y58" i="12"/>
  <c r="V58" i="12"/>
  <c r="R58" i="12"/>
  <c r="S58" i="12"/>
  <c r="T58" i="12"/>
  <c r="U58" i="12"/>
  <c r="Z58" i="12"/>
  <c r="AA58" i="12"/>
  <c r="AB58" i="12"/>
  <c r="AC58" i="12"/>
  <c r="AE58" i="12"/>
  <c r="W11" i="10"/>
  <c r="H11" i="10"/>
  <c r="X11" i="10"/>
  <c r="P11" i="10"/>
  <c r="AD11" i="10"/>
  <c r="Y11" i="10"/>
  <c r="Z11" i="10"/>
  <c r="AA11" i="10"/>
  <c r="AB11" i="10"/>
  <c r="V11" i="10"/>
  <c r="R11" i="10"/>
  <c r="S11" i="10"/>
  <c r="T11" i="10"/>
  <c r="U11" i="10"/>
  <c r="AC11" i="10"/>
  <c r="AE11" i="10"/>
  <c r="W12" i="10"/>
  <c r="H12" i="10"/>
  <c r="Y12" i="10"/>
  <c r="X12" i="10"/>
  <c r="P12" i="10"/>
  <c r="AD12" i="10"/>
  <c r="Z12" i="10"/>
  <c r="AA12" i="10"/>
  <c r="AB12" i="10"/>
  <c r="AC12" i="10"/>
  <c r="AE12" i="10"/>
  <c r="W13" i="10"/>
  <c r="H13" i="10"/>
  <c r="Y13" i="10"/>
  <c r="X13" i="10"/>
  <c r="P13" i="10"/>
  <c r="AD13" i="10"/>
  <c r="Z13" i="10"/>
  <c r="AA13" i="10"/>
  <c r="AB13" i="10"/>
  <c r="AC13" i="10"/>
  <c r="AE13" i="10"/>
  <c r="W14" i="10"/>
  <c r="H14" i="10"/>
  <c r="X14" i="10"/>
  <c r="P14" i="10"/>
  <c r="AD14" i="10"/>
  <c r="Y14" i="10"/>
  <c r="V14" i="10"/>
  <c r="R14" i="10"/>
  <c r="S14" i="10"/>
  <c r="T14" i="10"/>
  <c r="U14" i="10"/>
  <c r="Z14" i="10"/>
  <c r="AA14" i="10"/>
  <c r="AB14" i="10"/>
  <c r="AC14" i="10"/>
  <c r="AE14" i="10"/>
  <c r="W15" i="10"/>
  <c r="H15" i="10"/>
  <c r="X15" i="10"/>
  <c r="P15" i="10"/>
  <c r="AD15" i="10"/>
  <c r="Y15" i="10"/>
  <c r="Z15" i="10"/>
  <c r="AA15" i="10"/>
  <c r="AB15" i="10"/>
  <c r="V15" i="10"/>
  <c r="R15" i="10"/>
  <c r="S15" i="10"/>
  <c r="T15" i="10"/>
  <c r="U15" i="10"/>
  <c r="AC15" i="10"/>
  <c r="AE15" i="10"/>
  <c r="W16" i="10"/>
  <c r="H16" i="10"/>
  <c r="Y16" i="10"/>
  <c r="X16" i="10"/>
  <c r="P16" i="10"/>
  <c r="AD16" i="10"/>
  <c r="Z16" i="10"/>
  <c r="AA16" i="10"/>
  <c r="AB16" i="10"/>
  <c r="AC16" i="10"/>
  <c r="AE16" i="10"/>
  <c r="W17" i="10"/>
  <c r="H17" i="10"/>
  <c r="Y17" i="10"/>
  <c r="X17" i="10"/>
  <c r="P17" i="10"/>
  <c r="AD17" i="10"/>
  <c r="Z17" i="10"/>
  <c r="AA17" i="10"/>
  <c r="AB17" i="10"/>
  <c r="AC17" i="10"/>
  <c r="AE17" i="10"/>
  <c r="W18" i="10"/>
  <c r="H18" i="10"/>
  <c r="X18" i="10"/>
  <c r="P18" i="10"/>
  <c r="AD18" i="10"/>
  <c r="Y18" i="10"/>
  <c r="V18" i="10"/>
  <c r="R18" i="10"/>
  <c r="S18" i="10"/>
  <c r="T18" i="10"/>
  <c r="U18" i="10"/>
  <c r="Z18" i="10"/>
  <c r="AA18" i="10"/>
  <c r="AB18" i="10"/>
  <c r="AC18" i="10"/>
  <c r="AE18" i="10"/>
  <c r="W19" i="10"/>
  <c r="H19" i="10"/>
  <c r="X19" i="10"/>
  <c r="P19" i="10"/>
  <c r="AD19" i="10"/>
  <c r="Y19" i="10"/>
  <c r="Z19" i="10"/>
  <c r="AA19" i="10"/>
  <c r="AB19" i="10"/>
  <c r="V19" i="10"/>
  <c r="R19" i="10"/>
  <c r="S19" i="10"/>
  <c r="T19" i="10"/>
  <c r="U19" i="10"/>
  <c r="AC19" i="10"/>
  <c r="AE19" i="10"/>
  <c r="W20" i="10"/>
  <c r="H20" i="10"/>
  <c r="Y20" i="10"/>
  <c r="X20" i="10"/>
  <c r="P20" i="10"/>
  <c r="AD20" i="10"/>
  <c r="Z20" i="10"/>
  <c r="AA20" i="10"/>
  <c r="AB20" i="10"/>
  <c r="AC20" i="10"/>
  <c r="AE20" i="10"/>
  <c r="W21" i="10"/>
  <c r="H21" i="10"/>
  <c r="Y21" i="10"/>
  <c r="X21" i="10"/>
  <c r="P21" i="10"/>
  <c r="AD21" i="10"/>
  <c r="Z21" i="10"/>
  <c r="AA21" i="10"/>
  <c r="AB21" i="10"/>
  <c r="AC21" i="10"/>
  <c r="AE21" i="10"/>
  <c r="W22" i="10"/>
  <c r="H22" i="10"/>
  <c r="X22" i="10"/>
  <c r="P22" i="10"/>
  <c r="AD22" i="10"/>
  <c r="Y22" i="10"/>
  <c r="V22" i="10"/>
  <c r="R22" i="10"/>
  <c r="S22" i="10"/>
  <c r="T22" i="10"/>
  <c r="U22" i="10"/>
  <c r="Z22" i="10"/>
  <c r="AA22" i="10"/>
  <c r="AB22" i="10"/>
  <c r="AC22" i="10"/>
  <c r="AE22" i="10"/>
  <c r="W23" i="10"/>
  <c r="H23" i="10"/>
  <c r="X23" i="10"/>
  <c r="P23" i="10"/>
  <c r="AD23" i="10"/>
  <c r="Y23" i="10"/>
  <c r="Z23" i="10"/>
  <c r="AA23" i="10"/>
  <c r="AB23" i="10"/>
  <c r="V23" i="10"/>
  <c r="R23" i="10"/>
  <c r="S23" i="10"/>
  <c r="T23" i="10"/>
  <c r="U23" i="10"/>
  <c r="AC23" i="10"/>
  <c r="AE23" i="10"/>
  <c r="W24" i="10"/>
  <c r="H24" i="10"/>
  <c r="Y24" i="10"/>
  <c r="X24" i="10"/>
  <c r="P24" i="10"/>
  <c r="AD24" i="10"/>
  <c r="Z24" i="10"/>
  <c r="AA24" i="10"/>
  <c r="AB24" i="10"/>
  <c r="AC24" i="10"/>
  <c r="AE24" i="10"/>
  <c r="W25" i="10"/>
  <c r="H25" i="10"/>
  <c r="Y25" i="10"/>
  <c r="X25" i="10"/>
  <c r="P25" i="10"/>
  <c r="AD25" i="10"/>
  <c r="Z25" i="10"/>
  <c r="AA25" i="10"/>
  <c r="AB25" i="10"/>
  <c r="AC25" i="10"/>
  <c r="AE25" i="10"/>
  <c r="W26" i="10"/>
  <c r="H26" i="10"/>
  <c r="X26" i="10"/>
  <c r="P26" i="10"/>
  <c r="AD26" i="10"/>
  <c r="Y26" i="10"/>
  <c r="V26" i="10"/>
  <c r="R26" i="10"/>
  <c r="S26" i="10"/>
  <c r="T26" i="10"/>
  <c r="U26" i="10"/>
  <c r="Z26" i="10"/>
  <c r="AA26" i="10"/>
  <c r="AB26" i="10"/>
  <c r="AC26" i="10"/>
  <c r="AE26" i="10"/>
  <c r="W27" i="10"/>
  <c r="H27" i="10"/>
  <c r="X27" i="10"/>
  <c r="P27" i="10"/>
  <c r="AD27" i="10"/>
  <c r="Y27" i="10"/>
  <c r="Z27" i="10"/>
  <c r="AA27" i="10"/>
  <c r="AB27" i="10"/>
  <c r="V27" i="10"/>
  <c r="R27" i="10"/>
  <c r="S27" i="10"/>
  <c r="T27" i="10"/>
  <c r="U27" i="10"/>
  <c r="AC27" i="10"/>
  <c r="AE27" i="10"/>
  <c r="W28" i="10"/>
  <c r="H28" i="10"/>
  <c r="Y28" i="10"/>
  <c r="X28" i="10"/>
  <c r="P28" i="10"/>
  <c r="AD28" i="10"/>
  <c r="Z28" i="10"/>
  <c r="AA28" i="10"/>
  <c r="AB28" i="10"/>
  <c r="AC28" i="10"/>
  <c r="AE28" i="10"/>
  <c r="W29" i="10"/>
  <c r="H29" i="10"/>
  <c r="Y29" i="10"/>
  <c r="X29" i="10"/>
  <c r="P29" i="10"/>
  <c r="AD29" i="10"/>
  <c r="Z29" i="10"/>
  <c r="AA29" i="10"/>
  <c r="AB29" i="10"/>
  <c r="AC29" i="10"/>
  <c r="AE29" i="10"/>
  <c r="W30" i="10"/>
  <c r="H30" i="10"/>
  <c r="X30" i="10"/>
  <c r="P30" i="10"/>
  <c r="AD30" i="10"/>
  <c r="Y30" i="10"/>
  <c r="V30" i="10"/>
  <c r="R30" i="10"/>
  <c r="S30" i="10"/>
  <c r="T30" i="10"/>
  <c r="U30" i="10"/>
  <c r="Z30" i="10"/>
  <c r="AA30" i="10"/>
  <c r="AB30" i="10"/>
  <c r="AC30" i="10"/>
  <c r="AE30" i="10"/>
  <c r="W31" i="10"/>
  <c r="H31" i="10"/>
  <c r="X31" i="10"/>
  <c r="P31" i="10"/>
  <c r="AD31" i="10"/>
  <c r="Y31" i="10"/>
  <c r="Z31" i="10"/>
  <c r="AA31" i="10"/>
  <c r="AB31" i="10"/>
  <c r="V31" i="10"/>
  <c r="R31" i="10"/>
  <c r="S31" i="10"/>
  <c r="T31" i="10"/>
  <c r="U31" i="10"/>
  <c r="AC31" i="10"/>
  <c r="AE31" i="10"/>
  <c r="W32" i="10"/>
  <c r="H32" i="10"/>
  <c r="Y32" i="10"/>
  <c r="X32" i="10"/>
  <c r="P32" i="10"/>
  <c r="AD32" i="10"/>
  <c r="Z32" i="10"/>
  <c r="AA32" i="10"/>
  <c r="AB32" i="10"/>
  <c r="AC32" i="10"/>
  <c r="AE32" i="10"/>
  <c r="W33" i="10"/>
  <c r="H33" i="10"/>
  <c r="Y33" i="10"/>
  <c r="X33" i="10"/>
  <c r="P33" i="10"/>
  <c r="AD33" i="10"/>
  <c r="Z33" i="10"/>
  <c r="AA33" i="10"/>
  <c r="AB33" i="10"/>
  <c r="AC33" i="10"/>
  <c r="AE33" i="10"/>
  <c r="W34" i="10"/>
  <c r="H34" i="10"/>
  <c r="X34" i="10"/>
  <c r="P34" i="10"/>
  <c r="AD34" i="10"/>
  <c r="Y34" i="10"/>
  <c r="V34" i="10"/>
  <c r="R34" i="10"/>
  <c r="S34" i="10"/>
  <c r="T34" i="10"/>
  <c r="U34" i="10"/>
  <c r="Z34" i="10"/>
  <c r="AA34" i="10"/>
  <c r="AB34" i="10"/>
  <c r="AC34" i="10"/>
  <c r="AE34" i="10"/>
  <c r="W35" i="10"/>
  <c r="H35" i="10"/>
  <c r="X35" i="10"/>
  <c r="P35" i="10"/>
  <c r="AD35" i="10"/>
  <c r="Y35" i="10"/>
  <c r="Z35" i="10"/>
  <c r="AA35" i="10"/>
  <c r="AB35" i="10"/>
  <c r="V35" i="10"/>
  <c r="R35" i="10"/>
  <c r="S35" i="10"/>
  <c r="T35" i="10"/>
  <c r="U35" i="10"/>
  <c r="AC35" i="10"/>
  <c r="AE35" i="10"/>
  <c r="W36" i="10"/>
  <c r="H36" i="10"/>
  <c r="Y36" i="10"/>
  <c r="X36" i="10"/>
  <c r="P36" i="10"/>
  <c r="AD36" i="10"/>
  <c r="Z36" i="10"/>
  <c r="AA36" i="10"/>
  <c r="AB36" i="10"/>
  <c r="AC36" i="10"/>
  <c r="AE36" i="10"/>
  <c r="W37" i="10"/>
  <c r="H37" i="10"/>
  <c r="Y37" i="10"/>
  <c r="X37" i="10"/>
  <c r="P37" i="10"/>
  <c r="AD37" i="10"/>
  <c r="Z37" i="10"/>
  <c r="AA37" i="10"/>
  <c r="AB37" i="10"/>
  <c r="AC37" i="10"/>
  <c r="AE37" i="10"/>
  <c r="W38" i="10"/>
  <c r="H38" i="10"/>
  <c r="X38" i="10"/>
  <c r="P38" i="10"/>
  <c r="AD38" i="10"/>
  <c r="Y38" i="10"/>
  <c r="V38" i="10"/>
  <c r="R38" i="10"/>
  <c r="S38" i="10"/>
  <c r="T38" i="10"/>
  <c r="U38" i="10"/>
  <c r="Z38" i="10"/>
  <c r="AA38" i="10"/>
  <c r="AB38" i="10"/>
  <c r="AC38" i="10"/>
  <c r="AE38" i="10"/>
  <c r="W39" i="10"/>
  <c r="H39" i="10"/>
  <c r="X39" i="10"/>
  <c r="P39" i="10"/>
  <c r="AD39" i="10"/>
  <c r="Y39" i="10"/>
  <c r="Z39" i="10"/>
  <c r="AA39" i="10"/>
  <c r="AB39" i="10"/>
  <c r="V39" i="10"/>
  <c r="R39" i="10"/>
  <c r="S39" i="10"/>
  <c r="T39" i="10"/>
  <c r="U39" i="10"/>
  <c r="AC39" i="10"/>
  <c r="AE39" i="10"/>
  <c r="W40" i="10"/>
  <c r="H40" i="10"/>
  <c r="Y40" i="10"/>
  <c r="X40" i="10"/>
  <c r="P40" i="10"/>
  <c r="AD40" i="10"/>
  <c r="Z40" i="10"/>
  <c r="AA40" i="10"/>
  <c r="AB40" i="10"/>
  <c r="AC40" i="10"/>
  <c r="AE40" i="10"/>
  <c r="W41" i="10"/>
  <c r="H41" i="10"/>
  <c r="Y41" i="10"/>
  <c r="X41" i="10"/>
  <c r="P41" i="10"/>
  <c r="AD41" i="10"/>
  <c r="Z41" i="10"/>
  <c r="AA41" i="10"/>
  <c r="AB41" i="10"/>
  <c r="AC41" i="10"/>
  <c r="AE41" i="10"/>
  <c r="W42" i="10"/>
  <c r="H42" i="10"/>
  <c r="X42" i="10"/>
  <c r="P42" i="10"/>
  <c r="AD42" i="10"/>
  <c r="Y42" i="10"/>
  <c r="V42" i="10"/>
  <c r="R42" i="10"/>
  <c r="S42" i="10"/>
  <c r="T42" i="10"/>
  <c r="U42" i="10"/>
  <c r="Z42" i="10"/>
  <c r="AA42" i="10"/>
  <c r="AB42" i="10"/>
  <c r="AC42" i="10"/>
  <c r="AE42" i="10"/>
  <c r="W43" i="10"/>
  <c r="H43" i="10"/>
  <c r="X43" i="10"/>
  <c r="P43" i="10"/>
  <c r="AD43" i="10"/>
  <c r="Y43" i="10"/>
  <c r="Z43" i="10"/>
  <c r="AA43" i="10"/>
  <c r="AB43" i="10"/>
  <c r="V43" i="10"/>
  <c r="R43" i="10"/>
  <c r="S43" i="10"/>
  <c r="T43" i="10"/>
  <c r="U43" i="10"/>
  <c r="AC43" i="10"/>
  <c r="AE43" i="10"/>
  <c r="W44" i="10"/>
  <c r="H44" i="10"/>
  <c r="Y44" i="10"/>
  <c r="X44" i="10"/>
  <c r="P44" i="10"/>
  <c r="AD44" i="10"/>
  <c r="Z44" i="10"/>
  <c r="AA44" i="10"/>
  <c r="AB44" i="10"/>
  <c r="AC44" i="10"/>
  <c r="AE44" i="10"/>
  <c r="W45" i="10"/>
  <c r="H45" i="10"/>
  <c r="Y45" i="10"/>
  <c r="X45" i="10"/>
  <c r="P45" i="10"/>
  <c r="AD45" i="10"/>
  <c r="Z45" i="10"/>
  <c r="AA45" i="10"/>
  <c r="AB45" i="10"/>
  <c r="AC45" i="10"/>
  <c r="AE45" i="10"/>
  <c r="W46" i="10"/>
  <c r="H46" i="10"/>
  <c r="X46" i="10"/>
  <c r="P46" i="10"/>
  <c r="AD46" i="10"/>
  <c r="Y46" i="10"/>
  <c r="V46" i="10"/>
  <c r="R46" i="10"/>
  <c r="S46" i="10"/>
  <c r="T46" i="10"/>
  <c r="U46" i="10"/>
  <c r="Z46" i="10"/>
  <c r="AA46" i="10"/>
  <c r="AB46" i="10"/>
  <c r="AC46" i="10"/>
  <c r="AE46" i="10"/>
  <c r="W47" i="10"/>
  <c r="H47" i="10"/>
  <c r="X47" i="10"/>
  <c r="P47" i="10"/>
  <c r="AD47" i="10"/>
  <c r="Y47" i="10"/>
  <c r="Z47" i="10"/>
  <c r="AA47" i="10"/>
  <c r="AB47" i="10"/>
  <c r="V47" i="10"/>
  <c r="R47" i="10"/>
  <c r="S47" i="10"/>
  <c r="T47" i="10"/>
  <c r="U47" i="10"/>
  <c r="AC47" i="10"/>
  <c r="AE47" i="10"/>
  <c r="W48" i="10"/>
  <c r="H48" i="10"/>
  <c r="Y48" i="10"/>
  <c r="X48" i="10"/>
  <c r="P48" i="10"/>
  <c r="AD48" i="10"/>
  <c r="Z48" i="10"/>
  <c r="AA48" i="10"/>
  <c r="AB48" i="10"/>
  <c r="AC48" i="10"/>
  <c r="AE48" i="10"/>
  <c r="W49" i="10"/>
  <c r="H49" i="10"/>
  <c r="Y49" i="10"/>
  <c r="X49" i="10"/>
  <c r="P49" i="10"/>
  <c r="AD49" i="10"/>
  <c r="Z49" i="10"/>
  <c r="AA49" i="10"/>
  <c r="AB49" i="10"/>
  <c r="AC49" i="10"/>
  <c r="AE49" i="10"/>
  <c r="W50" i="10"/>
  <c r="H50" i="10"/>
  <c r="X50" i="10"/>
  <c r="P50" i="10"/>
  <c r="AD50" i="10"/>
  <c r="Y50" i="10"/>
  <c r="V50" i="10"/>
  <c r="R50" i="10"/>
  <c r="S50" i="10"/>
  <c r="T50" i="10"/>
  <c r="U50" i="10"/>
  <c r="Z50" i="10"/>
  <c r="AA50" i="10"/>
  <c r="AB50" i="10"/>
  <c r="AC50" i="10"/>
  <c r="AE50" i="10"/>
  <c r="W51" i="10"/>
  <c r="H51" i="10"/>
  <c r="X51" i="10"/>
  <c r="P51" i="10"/>
  <c r="AD51" i="10"/>
  <c r="Y51" i="10"/>
  <c r="Z51" i="10"/>
  <c r="AA51" i="10"/>
  <c r="AB51" i="10"/>
  <c r="V51" i="10"/>
  <c r="R51" i="10"/>
  <c r="S51" i="10"/>
  <c r="T51" i="10"/>
  <c r="U51" i="10"/>
  <c r="AC51" i="10"/>
  <c r="AE51" i="10"/>
  <c r="W52" i="10"/>
  <c r="H52" i="10"/>
  <c r="Y52" i="10"/>
  <c r="X52" i="10"/>
  <c r="P52" i="10"/>
  <c r="AD52" i="10"/>
  <c r="Z52" i="10"/>
  <c r="AA52" i="10"/>
  <c r="AB52" i="10"/>
  <c r="AC52" i="10"/>
  <c r="AE52" i="10"/>
  <c r="W53" i="10"/>
  <c r="H53" i="10"/>
  <c r="Y53" i="10"/>
  <c r="X53" i="10"/>
  <c r="P53" i="10"/>
  <c r="AD53" i="10"/>
  <c r="Z53" i="10"/>
  <c r="AA53" i="10"/>
  <c r="AB53" i="10"/>
  <c r="AC53" i="10"/>
  <c r="AE53" i="10"/>
  <c r="W54" i="10"/>
  <c r="H54" i="10"/>
  <c r="X54" i="10"/>
  <c r="P54" i="10"/>
  <c r="AD54" i="10"/>
  <c r="Y54" i="10"/>
  <c r="V54" i="10"/>
  <c r="R54" i="10"/>
  <c r="S54" i="10"/>
  <c r="T54" i="10"/>
  <c r="U54" i="10"/>
  <c r="Z54" i="10"/>
  <c r="AA54" i="10"/>
  <c r="AB54" i="10"/>
  <c r="AC54" i="10"/>
  <c r="AE54" i="10"/>
  <c r="W55" i="10"/>
  <c r="H55" i="10"/>
  <c r="X55" i="10"/>
  <c r="P55" i="10"/>
  <c r="AD55" i="10"/>
  <c r="Y55" i="10"/>
  <c r="Z55" i="10"/>
  <c r="AA55" i="10"/>
  <c r="AB55" i="10"/>
  <c r="V55" i="10"/>
  <c r="R55" i="10"/>
  <c r="S55" i="10"/>
  <c r="T55" i="10"/>
  <c r="U55" i="10"/>
  <c r="AC55" i="10"/>
  <c r="AE55" i="10"/>
  <c r="W56" i="10"/>
  <c r="H56" i="10"/>
  <c r="Y56" i="10"/>
  <c r="X56" i="10"/>
  <c r="P56" i="10"/>
  <c r="AD56" i="10"/>
  <c r="Z56" i="10"/>
  <c r="AA56" i="10"/>
  <c r="AB56" i="10"/>
  <c r="AC56" i="10"/>
  <c r="AE56" i="10"/>
  <c r="W57" i="10"/>
  <c r="H57" i="10"/>
  <c r="Y57" i="10"/>
  <c r="X57" i="10"/>
  <c r="P57" i="10"/>
  <c r="AD57" i="10"/>
  <c r="Z57" i="10"/>
  <c r="AA57" i="10"/>
  <c r="AB57" i="10"/>
  <c r="AC57" i="10"/>
  <c r="AE57" i="10"/>
  <c r="W58" i="10"/>
  <c r="H58" i="10"/>
  <c r="X58" i="10"/>
  <c r="P58" i="10"/>
  <c r="AD58" i="10"/>
  <c r="Y58" i="10"/>
  <c r="Z58" i="10"/>
  <c r="AA58" i="10"/>
  <c r="AB58" i="10"/>
  <c r="AC58" i="10"/>
  <c r="AE58" i="10"/>
  <c r="W11" i="8"/>
  <c r="H11" i="8"/>
  <c r="X11" i="8"/>
  <c r="P11" i="8"/>
  <c r="AD11" i="8"/>
  <c r="Y11" i="8"/>
  <c r="Z11" i="8"/>
  <c r="AA11" i="8"/>
  <c r="AB11" i="8"/>
  <c r="V11" i="8"/>
  <c r="AC11" i="8"/>
  <c r="AE11" i="8"/>
  <c r="R11" i="8"/>
  <c r="S11" i="8"/>
  <c r="T11" i="8"/>
  <c r="U11" i="8"/>
  <c r="W12" i="8"/>
  <c r="H12" i="8"/>
  <c r="Y12" i="8"/>
  <c r="X12" i="8"/>
  <c r="P12" i="8"/>
  <c r="AD12" i="8"/>
  <c r="Z12" i="8"/>
  <c r="AA12" i="8"/>
  <c r="AB12" i="8"/>
  <c r="AC12" i="8"/>
  <c r="AE12" i="8"/>
  <c r="V12" i="8"/>
  <c r="R12" i="8"/>
  <c r="S12" i="8"/>
  <c r="T12" i="8"/>
  <c r="U12" i="8"/>
  <c r="W13" i="8"/>
  <c r="H13" i="8"/>
  <c r="Y13" i="8"/>
  <c r="X13" i="8"/>
  <c r="P13" i="8"/>
  <c r="AD13" i="8"/>
  <c r="Z13" i="8"/>
  <c r="AA13" i="8"/>
  <c r="AB13" i="8"/>
  <c r="AC13" i="8"/>
  <c r="AE13" i="8"/>
  <c r="W14" i="8"/>
  <c r="H14" i="8"/>
  <c r="X14" i="8"/>
  <c r="P14" i="8"/>
  <c r="AD14" i="8"/>
  <c r="Y14" i="8"/>
  <c r="Z14" i="8"/>
  <c r="AA14" i="8"/>
  <c r="AB14" i="8"/>
  <c r="AC14" i="8"/>
  <c r="AE14" i="8"/>
  <c r="W15" i="8"/>
  <c r="H15" i="8"/>
  <c r="X15" i="8"/>
  <c r="P15" i="8"/>
  <c r="AD15" i="8"/>
  <c r="Y15" i="8"/>
  <c r="Z15" i="8"/>
  <c r="AA15" i="8"/>
  <c r="AB15" i="8"/>
  <c r="V15" i="8"/>
  <c r="AC15" i="8"/>
  <c r="AE15" i="8"/>
  <c r="R15" i="8"/>
  <c r="S15" i="8"/>
  <c r="T15" i="8"/>
  <c r="U15" i="8"/>
  <c r="W16" i="8"/>
  <c r="H16" i="8"/>
  <c r="Y16" i="8"/>
  <c r="X16" i="8"/>
  <c r="P16" i="8"/>
  <c r="AD16" i="8"/>
  <c r="Z16" i="8"/>
  <c r="AA16" i="8"/>
  <c r="AB16" i="8"/>
  <c r="AC16" i="8"/>
  <c r="AE16" i="8"/>
  <c r="V16" i="8"/>
  <c r="R16" i="8"/>
  <c r="S16" i="8"/>
  <c r="T16" i="8"/>
  <c r="U16" i="8"/>
  <c r="W17" i="8"/>
  <c r="H17" i="8"/>
  <c r="Y17" i="8"/>
  <c r="X17" i="8"/>
  <c r="P17" i="8"/>
  <c r="AD17" i="8"/>
  <c r="Z17" i="8"/>
  <c r="AA17" i="8"/>
  <c r="AB17" i="8"/>
  <c r="AC17" i="8"/>
  <c r="AE17" i="8"/>
  <c r="W18" i="8"/>
  <c r="H18" i="8"/>
  <c r="Y18" i="8"/>
  <c r="X18" i="8"/>
  <c r="P18" i="8"/>
  <c r="AD18" i="8"/>
  <c r="Z18" i="8"/>
  <c r="AA18" i="8"/>
  <c r="AB18" i="8"/>
  <c r="V18" i="8"/>
  <c r="R18" i="8"/>
  <c r="S18" i="8"/>
  <c r="T18" i="8"/>
  <c r="U18" i="8"/>
  <c r="AC18" i="8"/>
  <c r="AE18" i="8"/>
  <c r="W19" i="8"/>
  <c r="H19" i="8"/>
  <c r="Y19" i="8"/>
  <c r="X19" i="8"/>
  <c r="P19" i="8"/>
  <c r="AD19" i="8"/>
  <c r="Z19" i="8"/>
  <c r="AA19" i="8"/>
  <c r="AB19" i="8"/>
  <c r="V19" i="8"/>
  <c r="R19" i="8"/>
  <c r="S19" i="8"/>
  <c r="T19" i="8"/>
  <c r="U19" i="8"/>
  <c r="AC19" i="8"/>
  <c r="AE19" i="8"/>
  <c r="W20" i="8"/>
  <c r="H20" i="8"/>
  <c r="Y20" i="8"/>
  <c r="X20" i="8"/>
  <c r="P20" i="8"/>
  <c r="AD20" i="8"/>
  <c r="Z20" i="8"/>
  <c r="AA20" i="8"/>
  <c r="AB20" i="8"/>
  <c r="V20" i="8"/>
  <c r="R20" i="8"/>
  <c r="S20" i="8"/>
  <c r="T20" i="8"/>
  <c r="U20" i="8"/>
  <c r="AC20" i="8"/>
  <c r="AE20" i="8"/>
  <c r="W21" i="8"/>
  <c r="H21" i="8"/>
  <c r="Y21" i="8"/>
  <c r="X21" i="8"/>
  <c r="P21" i="8"/>
  <c r="AD21" i="8"/>
  <c r="Z21" i="8"/>
  <c r="AA21" i="8"/>
  <c r="AB21" i="8"/>
  <c r="V21" i="8"/>
  <c r="R21" i="8"/>
  <c r="S21" i="8"/>
  <c r="T21" i="8"/>
  <c r="U21" i="8"/>
  <c r="AC21" i="8"/>
  <c r="AE21" i="8"/>
  <c r="W22" i="8"/>
  <c r="H22" i="8"/>
  <c r="Y22" i="8"/>
  <c r="X22" i="8"/>
  <c r="P22" i="8"/>
  <c r="AD22" i="8"/>
  <c r="Z22" i="8"/>
  <c r="AA22" i="8"/>
  <c r="AB22" i="8"/>
  <c r="V22" i="8"/>
  <c r="R22" i="8"/>
  <c r="S22" i="8"/>
  <c r="T22" i="8"/>
  <c r="U22" i="8"/>
  <c r="AC22" i="8"/>
  <c r="AE22" i="8"/>
  <c r="W23" i="8"/>
  <c r="H23" i="8"/>
  <c r="Y23" i="8"/>
  <c r="X23" i="8"/>
  <c r="P23" i="8"/>
  <c r="AD23" i="8"/>
  <c r="Z23" i="8"/>
  <c r="AA23" i="8"/>
  <c r="AB23" i="8"/>
  <c r="V23" i="8"/>
  <c r="R23" i="8"/>
  <c r="S23" i="8"/>
  <c r="T23" i="8"/>
  <c r="U23" i="8"/>
  <c r="AC23" i="8"/>
  <c r="AE23" i="8"/>
  <c r="W24" i="8"/>
  <c r="H24" i="8"/>
  <c r="Y24" i="8"/>
  <c r="X24" i="8"/>
  <c r="P24" i="8"/>
  <c r="AD24" i="8"/>
  <c r="Z24" i="8"/>
  <c r="AA24" i="8"/>
  <c r="AB24" i="8"/>
  <c r="V24" i="8"/>
  <c r="R24" i="8"/>
  <c r="S24" i="8"/>
  <c r="T24" i="8"/>
  <c r="U24" i="8"/>
  <c r="AC24" i="8"/>
  <c r="AE24" i="8"/>
  <c r="W25" i="8"/>
  <c r="H25" i="8"/>
  <c r="Y25" i="8"/>
  <c r="X25" i="8"/>
  <c r="P25" i="8"/>
  <c r="AD25" i="8"/>
  <c r="Z25" i="8"/>
  <c r="AA25" i="8"/>
  <c r="AB25" i="8"/>
  <c r="V25" i="8"/>
  <c r="R25" i="8"/>
  <c r="S25" i="8"/>
  <c r="T25" i="8"/>
  <c r="U25" i="8"/>
  <c r="AC25" i="8"/>
  <c r="AE25" i="8"/>
  <c r="W26" i="8"/>
  <c r="H26" i="8"/>
  <c r="Y26" i="8"/>
  <c r="X26" i="8"/>
  <c r="P26" i="8"/>
  <c r="AD26" i="8"/>
  <c r="Z26" i="8"/>
  <c r="AA26" i="8"/>
  <c r="AB26" i="8"/>
  <c r="V26" i="8"/>
  <c r="R26" i="8"/>
  <c r="S26" i="8"/>
  <c r="T26" i="8"/>
  <c r="U26" i="8"/>
  <c r="AC26" i="8"/>
  <c r="AE26" i="8"/>
  <c r="W27" i="8"/>
  <c r="H27" i="8"/>
  <c r="Y27" i="8"/>
  <c r="X27" i="8"/>
  <c r="P27" i="8"/>
  <c r="AD27" i="8"/>
  <c r="Z27" i="8"/>
  <c r="AA27" i="8"/>
  <c r="AB27" i="8"/>
  <c r="V27" i="8"/>
  <c r="R27" i="8"/>
  <c r="S27" i="8"/>
  <c r="T27" i="8"/>
  <c r="U27" i="8"/>
  <c r="AC27" i="8"/>
  <c r="AE27" i="8"/>
  <c r="W28" i="8"/>
  <c r="H28" i="8"/>
  <c r="Y28" i="8"/>
  <c r="X28" i="8"/>
  <c r="P28" i="8"/>
  <c r="AD28" i="8"/>
  <c r="Z28" i="8"/>
  <c r="AA28" i="8"/>
  <c r="AB28" i="8"/>
  <c r="V28" i="8"/>
  <c r="R28" i="8"/>
  <c r="S28" i="8"/>
  <c r="T28" i="8"/>
  <c r="U28" i="8"/>
  <c r="AC28" i="8"/>
  <c r="AE28" i="8"/>
  <c r="W29" i="8"/>
  <c r="H29" i="8"/>
  <c r="Y29" i="8"/>
  <c r="X29" i="8"/>
  <c r="P29" i="8"/>
  <c r="AD29" i="8"/>
  <c r="Z29" i="8"/>
  <c r="AA29" i="8"/>
  <c r="AB29" i="8"/>
  <c r="V29" i="8"/>
  <c r="R29" i="8"/>
  <c r="S29" i="8"/>
  <c r="T29" i="8"/>
  <c r="U29" i="8"/>
  <c r="AC29" i="8"/>
  <c r="AE29" i="8"/>
  <c r="W30" i="8"/>
  <c r="H30" i="8"/>
  <c r="Y30" i="8"/>
  <c r="X30" i="8"/>
  <c r="P30" i="8"/>
  <c r="AD30" i="8"/>
  <c r="Z30" i="8"/>
  <c r="AA30" i="8"/>
  <c r="AB30" i="8"/>
  <c r="V30" i="8"/>
  <c r="R30" i="8"/>
  <c r="S30" i="8"/>
  <c r="T30" i="8"/>
  <c r="U30" i="8"/>
  <c r="AC30" i="8"/>
  <c r="AE30" i="8"/>
  <c r="W31" i="8"/>
  <c r="H31" i="8"/>
  <c r="Y31" i="8"/>
  <c r="X31" i="8"/>
  <c r="P31" i="8"/>
  <c r="AD31" i="8"/>
  <c r="Z31" i="8"/>
  <c r="AA31" i="8"/>
  <c r="AB31" i="8"/>
  <c r="V31" i="8"/>
  <c r="R31" i="8"/>
  <c r="S31" i="8"/>
  <c r="T31" i="8"/>
  <c r="U31" i="8"/>
  <c r="AC31" i="8"/>
  <c r="AE31" i="8"/>
  <c r="W32" i="8"/>
  <c r="H32" i="8"/>
  <c r="Y32" i="8"/>
  <c r="X32" i="8"/>
  <c r="P32" i="8"/>
  <c r="AD32" i="8"/>
  <c r="Z32" i="8"/>
  <c r="AA32" i="8"/>
  <c r="AB32" i="8"/>
  <c r="V32" i="8"/>
  <c r="R32" i="8"/>
  <c r="S32" i="8"/>
  <c r="T32" i="8"/>
  <c r="U32" i="8"/>
  <c r="AC32" i="8"/>
  <c r="AE32" i="8"/>
  <c r="W33" i="8"/>
  <c r="H33" i="8"/>
  <c r="Y33" i="8"/>
  <c r="X33" i="8"/>
  <c r="P33" i="8"/>
  <c r="AD33" i="8"/>
  <c r="Z33" i="8"/>
  <c r="AA33" i="8"/>
  <c r="AB33" i="8"/>
  <c r="V33" i="8"/>
  <c r="R33" i="8"/>
  <c r="S33" i="8"/>
  <c r="T33" i="8"/>
  <c r="U33" i="8"/>
  <c r="AC33" i="8"/>
  <c r="AE33" i="8"/>
  <c r="W34" i="8"/>
  <c r="H34" i="8"/>
  <c r="Y34" i="8"/>
  <c r="X34" i="8"/>
  <c r="P34" i="8"/>
  <c r="AD34" i="8"/>
  <c r="Z34" i="8"/>
  <c r="AA34" i="8"/>
  <c r="AB34" i="8"/>
  <c r="V34" i="8"/>
  <c r="R34" i="8"/>
  <c r="S34" i="8"/>
  <c r="T34" i="8"/>
  <c r="U34" i="8"/>
  <c r="AC34" i="8"/>
  <c r="AE34" i="8"/>
  <c r="W35" i="8"/>
  <c r="H35" i="8"/>
  <c r="Y35" i="8"/>
  <c r="X35" i="8"/>
  <c r="P35" i="8"/>
  <c r="AD35" i="8"/>
  <c r="Z35" i="8"/>
  <c r="AA35" i="8"/>
  <c r="AB35" i="8"/>
  <c r="V35" i="8"/>
  <c r="R35" i="8"/>
  <c r="S35" i="8"/>
  <c r="T35" i="8"/>
  <c r="U35" i="8"/>
  <c r="AC35" i="8"/>
  <c r="AE35" i="8"/>
  <c r="W36" i="8"/>
  <c r="H36" i="8"/>
  <c r="Y36" i="8"/>
  <c r="X36" i="8"/>
  <c r="P36" i="8"/>
  <c r="AD36" i="8"/>
  <c r="Z36" i="8"/>
  <c r="AA36" i="8"/>
  <c r="AB36" i="8"/>
  <c r="V36" i="8"/>
  <c r="R36" i="8"/>
  <c r="S36" i="8"/>
  <c r="T36" i="8"/>
  <c r="U36" i="8"/>
  <c r="AC36" i="8"/>
  <c r="AE36" i="8"/>
  <c r="W37" i="8"/>
  <c r="H37" i="8"/>
  <c r="Y37" i="8"/>
  <c r="X37" i="8"/>
  <c r="P37" i="8"/>
  <c r="AD37" i="8"/>
  <c r="Z37" i="8"/>
  <c r="AA37" i="8"/>
  <c r="AB37" i="8"/>
  <c r="V37" i="8"/>
  <c r="R37" i="8"/>
  <c r="S37" i="8"/>
  <c r="T37" i="8"/>
  <c r="U37" i="8"/>
  <c r="AC37" i="8"/>
  <c r="AE37" i="8"/>
  <c r="W38" i="8"/>
  <c r="H38" i="8"/>
  <c r="Y38" i="8"/>
  <c r="X38" i="8"/>
  <c r="P38" i="8"/>
  <c r="AD38" i="8"/>
  <c r="Z38" i="8"/>
  <c r="AA38" i="8"/>
  <c r="AB38" i="8"/>
  <c r="V38" i="8"/>
  <c r="R38" i="8"/>
  <c r="S38" i="8"/>
  <c r="T38" i="8"/>
  <c r="U38" i="8"/>
  <c r="AC38" i="8"/>
  <c r="AE38" i="8"/>
  <c r="W39" i="8"/>
  <c r="H39" i="8"/>
  <c r="Y39" i="8"/>
  <c r="X39" i="8"/>
  <c r="P39" i="8"/>
  <c r="AD39" i="8"/>
  <c r="Z39" i="8"/>
  <c r="AA39" i="8"/>
  <c r="AB39" i="8"/>
  <c r="V39" i="8"/>
  <c r="R39" i="8"/>
  <c r="S39" i="8"/>
  <c r="T39" i="8"/>
  <c r="U39" i="8"/>
  <c r="AC39" i="8"/>
  <c r="AE39" i="8"/>
  <c r="W40" i="8"/>
  <c r="H40" i="8"/>
  <c r="Y40" i="8"/>
  <c r="X40" i="8"/>
  <c r="P40" i="8"/>
  <c r="AD40" i="8"/>
  <c r="Z40" i="8"/>
  <c r="AA40" i="8"/>
  <c r="AB40" i="8"/>
  <c r="V40" i="8"/>
  <c r="R40" i="8"/>
  <c r="S40" i="8"/>
  <c r="T40" i="8"/>
  <c r="U40" i="8"/>
  <c r="AC40" i="8"/>
  <c r="AE40" i="8"/>
  <c r="W41" i="8"/>
  <c r="H41" i="8"/>
  <c r="Y41" i="8"/>
  <c r="X41" i="8"/>
  <c r="P41" i="8"/>
  <c r="AD41" i="8"/>
  <c r="Z41" i="8"/>
  <c r="AA41" i="8"/>
  <c r="AB41" i="8"/>
  <c r="V41" i="8"/>
  <c r="R41" i="8"/>
  <c r="S41" i="8"/>
  <c r="T41" i="8"/>
  <c r="U41" i="8"/>
  <c r="AC41" i="8"/>
  <c r="AE41" i="8"/>
  <c r="W42" i="8"/>
  <c r="H42" i="8"/>
  <c r="Y42" i="8"/>
  <c r="X42" i="8"/>
  <c r="P42" i="8"/>
  <c r="AD42" i="8"/>
  <c r="Z42" i="8"/>
  <c r="AA42" i="8"/>
  <c r="AB42" i="8"/>
  <c r="V42" i="8"/>
  <c r="R42" i="8"/>
  <c r="S42" i="8"/>
  <c r="T42" i="8"/>
  <c r="U42" i="8"/>
  <c r="AC42" i="8"/>
  <c r="AE42" i="8"/>
  <c r="W43" i="8"/>
  <c r="H43" i="8"/>
  <c r="Y43" i="8"/>
  <c r="X43" i="8"/>
  <c r="P43" i="8"/>
  <c r="AD43" i="8"/>
  <c r="Z43" i="8"/>
  <c r="AA43" i="8"/>
  <c r="AB43" i="8"/>
  <c r="V43" i="8"/>
  <c r="R43" i="8"/>
  <c r="S43" i="8"/>
  <c r="T43" i="8"/>
  <c r="U43" i="8"/>
  <c r="AC43" i="8"/>
  <c r="AE43" i="8"/>
  <c r="W44" i="8"/>
  <c r="H44" i="8"/>
  <c r="Y44" i="8"/>
  <c r="X44" i="8"/>
  <c r="P44" i="8"/>
  <c r="AD44" i="8"/>
  <c r="Z44" i="8"/>
  <c r="AA44" i="8"/>
  <c r="AB44" i="8"/>
  <c r="V44" i="8"/>
  <c r="R44" i="8"/>
  <c r="S44" i="8"/>
  <c r="T44" i="8"/>
  <c r="U44" i="8"/>
  <c r="AC44" i="8"/>
  <c r="AE44" i="8"/>
  <c r="W45" i="8"/>
  <c r="H45" i="8"/>
  <c r="Y45" i="8"/>
  <c r="X45" i="8"/>
  <c r="P45" i="8"/>
  <c r="AD45" i="8"/>
  <c r="Z45" i="8"/>
  <c r="AA45" i="8"/>
  <c r="AB45" i="8"/>
  <c r="V45" i="8"/>
  <c r="R45" i="8"/>
  <c r="S45" i="8"/>
  <c r="T45" i="8"/>
  <c r="U45" i="8"/>
  <c r="AC45" i="8"/>
  <c r="AE45" i="8"/>
  <c r="W46" i="8"/>
  <c r="H46" i="8"/>
  <c r="Y46" i="8"/>
  <c r="V46" i="8"/>
  <c r="R46" i="8"/>
  <c r="S46" i="8"/>
  <c r="T46" i="8"/>
  <c r="U46" i="8"/>
  <c r="X46" i="8"/>
  <c r="P46" i="8"/>
  <c r="AD46" i="8"/>
  <c r="Z46" i="8"/>
  <c r="AA46" i="8"/>
  <c r="AB46" i="8"/>
  <c r="AC46" i="8"/>
  <c r="AE46" i="8"/>
  <c r="W47" i="8"/>
  <c r="H47" i="8"/>
  <c r="X47" i="8"/>
  <c r="P47" i="8"/>
  <c r="AD47" i="8"/>
  <c r="Y47" i="8"/>
  <c r="V47" i="8"/>
  <c r="R47" i="8"/>
  <c r="S47" i="8"/>
  <c r="T47" i="8"/>
  <c r="U47" i="8"/>
  <c r="Z47" i="8"/>
  <c r="AA47" i="8"/>
  <c r="AB47" i="8"/>
  <c r="AC47" i="8"/>
  <c r="AE47" i="8"/>
  <c r="W48" i="8"/>
  <c r="H48" i="8"/>
  <c r="Y48" i="8"/>
  <c r="V48" i="8"/>
  <c r="R48" i="8"/>
  <c r="S48" i="8"/>
  <c r="T48" i="8"/>
  <c r="U48" i="8"/>
  <c r="X48" i="8"/>
  <c r="P48" i="8"/>
  <c r="AD48" i="8"/>
  <c r="Z48" i="8"/>
  <c r="AA48" i="8"/>
  <c r="AB48" i="8"/>
  <c r="AC48" i="8"/>
  <c r="AE48" i="8"/>
  <c r="W49" i="8"/>
  <c r="H49" i="8"/>
  <c r="Y49" i="8"/>
  <c r="V49" i="8"/>
  <c r="R49" i="8"/>
  <c r="S49" i="8"/>
  <c r="T49" i="8"/>
  <c r="U49" i="8"/>
  <c r="X49" i="8"/>
  <c r="P49" i="8"/>
  <c r="AD49" i="8"/>
  <c r="Z49" i="8"/>
  <c r="AA49" i="8"/>
  <c r="AB49" i="8"/>
  <c r="AC49" i="8"/>
  <c r="AE49" i="8"/>
  <c r="W50" i="8"/>
  <c r="H50" i="8"/>
  <c r="Y50" i="8"/>
  <c r="V50" i="8"/>
  <c r="R50" i="8"/>
  <c r="S50" i="8"/>
  <c r="T50" i="8"/>
  <c r="U50" i="8"/>
  <c r="X50" i="8"/>
  <c r="P50" i="8"/>
  <c r="AD50" i="8"/>
  <c r="Z50" i="8"/>
  <c r="AA50" i="8"/>
  <c r="AB50" i="8"/>
  <c r="AC50" i="8"/>
  <c r="AE50" i="8"/>
  <c r="W51" i="8"/>
  <c r="H51" i="8"/>
  <c r="X51" i="8"/>
  <c r="P51" i="8"/>
  <c r="AD51" i="8"/>
  <c r="Y51" i="8"/>
  <c r="V51" i="8"/>
  <c r="R51" i="8"/>
  <c r="S51" i="8"/>
  <c r="T51" i="8"/>
  <c r="U51" i="8"/>
  <c r="Z51" i="8"/>
  <c r="AA51" i="8"/>
  <c r="AB51" i="8"/>
  <c r="AC51" i="8"/>
  <c r="AE51" i="8"/>
  <c r="W52" i="8"/>
  <c r="H52" i="8"/>
  <c r="Y52" i="8"/>
  <c r="V52" i="8"/>
  <c r="R52" i="8"/>
  <c r="S52" i="8"/>
  <c r="T52" i="8"/>
  <c r="U52" i="8"/>
  <c r="X52" i="8"/>
  <c r="P52" i="8"/>
  <c r="AD52" i="8"/>
  <c r="Z52" i="8"/>
  <c r="AA52" i="8"/>
  <c r="AB52" i="8"/>
  <c r="AC52" i="8"/>
  <c r="AE52" i="8"/>
  <c r="W53" i="8"/>
  <c r="H53" i="8"/>
  <c r="Y53" i="8"/>
  <c r="V53" i="8"/>
  <c r="R53" i="8"/>
  <c r="S53" i="8"/>
  <c r="T53" i="8"/>
  <c r="U53" i="8"/>
  <c r="X53" i="8"/>
  <c r="P53" i="8"/>
  <c r="AD53" i="8"/>
  <c r="Z53" i="8"/>
  <c r="AA53" i="8"/>
  <c r="AB53" i="8"/>
  <c r="AC53" i="8"/>
  <c r="AE53" i="8"/>
  <c r="W54" i="8"/>
  <c r="H54" i="8"/>
  <c r="Y54" i="8"/>
  <c r="V54" i="8"/>
  <c r="R54" i="8"/>
  <c r="S54" i="8"/>
  <c r="T54" i="8"/>
  <c r="U54" i="8"/>
  <c r="X54" i="8"/>
  <c r="P54" i="8"/>
  <c r="AD54" i="8"/>
  <c r="Z54" i="8"/>
  <c r="AA54" i="8"/>
  <c r="AB54" i="8"/>
  <c r="AC54" i="8"/>
  <c r="AE54" i="8"/>
  <c r="W55" i="8"/>
  <c r="H55" i="8"/>
  <c r="X55" i="8"/>
  <c r="P55" i="8"/>
  <c r="AD55" i="8"/>
  <c r="Y55" i="8"/>
  <c r="V55" i="8"/>
  <c r="R55" i="8"/>
  <c r="S55" i="8"/>
  <c r="T55" i="8"/>
  <c r="U55" i="8"/>
  <c r="Z55" i="8"/>
  <c r="AA55" i="8"/>
  <c r="AB55" i="8"/>
  <c r="AC55" i="8"/>
  <c r="AE55" i="8"/>
  <c r="W56" i="8"/>
  <c r="H56" i="8"/>
  <c r="X56" i="8"/>
  <c r="P56" i="8"/>
  <c r="AD56" i="8"/>
  <c r="Y56" i="8"/>
  <c r="Z56" i="8"/>
  <c r="AA56" i="8"/>
  <c r="AB56" i="8"/>
  <c r="V56" i="8"/>
  <c r="R56" i="8"/>
  <c r="S56" i="8"/>
  <c r="T56" i="8"/>
  <c r="U56" i="8"/>
  <c r="AC56" i="8"/>
  <c r="AE56" i="8"/>
  <c r="W57" i="8"/>
  <c r="H57" i="8"/>
  <c r="Y57" i="8"/>
  <c r="X57" i="8"/>
  <c r="P57" i="8"/>
  <c r="AD57" i="8"/>
  <c r="Z57" i="8"/>
  <c r="AA57" i="8"/>
  <c r="AB57" i="8"/>
  <c r="AC57" i="8"/>
  <c r="AE57" i="8"/>
  <c r="W58" i="8"/>
  <c r="H58" i="8"/>
  <c r="Y58" i="8"/>
  <c r="V58" i="8"/>
  <c r="R58" i="8"/>
  <c r="S58" i="8"/>
  <c r="T58" i="8"/>
  <c r="U58" i="8"/>
  <c r="X58" i="8"/>
  <c r="P58" i="8"/>
  <c r="AD58" i="8"/>
  <c r="Z58" i="8"/>
  <c r="AA58" i="8"/>
  <c r="AB58" i="8"/>
  <c r="AC58" i="8"/>
  <c r="AE58" i="8"/>
  <c r="W11" i="6"/>
  <c r="H11" i="6"/>
  <c r="X11" i="6"/>
  <c r="P11" i="6"/>
  <c r="AD11" i="6"/>
  <c r="Y11" i="6"/>
  <c r="V11" i="6"/>
  <c r="R11" i="6"/>
  <c r="S11" i="6"/>
  <c r="T11" i="6"/>
  <c r="U11" i="6"/>
  <c r="Z11" i="6"/>
  <c r="AA11" i="6"/>
  <c r="AB11" i="6"/>
  <c r="AC11" i="6"/>
  <c r="AE11" i="6"/>
  <c r="W12" i="6"/>
  <c r="H12" i="6"/>
  <c r="X12" i="6"/>
  <c r="P12" i="6"/>
  <c r="AD12" i="6"/>
  <c r="Y12" i="6"/>
  <c r="Z12" i="6"/>
  <c r="AA12" i="6"/>
  <c r="AB12" i="6"/>
  <c r="V12" i="6"/>
  <c r="R12" i="6"/>
  <c r="S12" i="6"/>
  <c r="T12" i="6"/>
  <c r="U12" i="6"/>
  <c r="AC12" i="6"/>
  <c r="AE12" i="6"/>
  <c r="W13" i="6"/>
  <c r="H13" i="6"/>
  <c r="Y13" i="6"/>
  <c r="X13" i="6"/>
  <c r="P13" i="6"/>
  <c r="AD13" i="6"/>
  <c r="Z13" i="6"/>
  <c r="AA13" i="6"/>
  <c r="AB13" i="6"/>
  <c r="AC13" i="6"/>
  <c r="AE13" i="6"/>
  <c r="W14" i="6"/>
  <c r="H14" i="6"/>
  <c r="Y14" i="6"/>
  <c r="V14" i="6"/>
  <c r="R14" i="6"/>
  <c r="S14" i="6"/>
  <c r="T14" i="6"/>
  <c r="U14" i="6"/>
  <c r="X14" i="6"/>
  <c r="P14" i="6"/>
  <c r="AD14" i="6"/>
  <c r="Z14" i="6"/>
  <c r="AA14" i="6"/>
  <c r="AB14" i="6"/>
  <c r="AC14" i="6"/>
  <c r="AE14" i="6"/>
  <c r="W15" i="6"/>
  <c r="H15" i="6"/>
  <c r="X15" i="6"/>
  <c r="P15" i="6"/>
  <c r="AD15" i="6"/>
  <c r="Y15" i="6"/>
  <c r="V15" i="6"/>
  <c r="R15" i="6"/>
  <c r="S15" i="6"/>
  <c r="T15" i="6"/>
  <c r="U15" i="6"/>
  <c r="Z15" i="6"/>
  <c r="AA15" i="6"/>
  <c r="AB15" i="6"/>
  <c r="AC15" i="6"/>
  <c r="AE15" i="6"/>
  <c r="W16" i="6"/>
  <c r="H16" i="6"/>
  <c r="X16" i="6"/>
  <c r="P16" i="6"/>
  <c r="AD16" i="6"/>
  <c r="Y16" i="6"/>
  <c r="Z16" i="6"/>
  <c r="AA16" i="6"/>
  <c r="AB16" i="6"/>
  <c r="V16" i="6"/>
  <c r="R16" i="6"/>
  <c r="S16" i="6"/>
  <c r="T16" i="6"/>
  <c r="U16" i="6"/>
  <c r="AC16" i="6"/>
  <c r="AE16" i="6"/>
  <c r="W17" i="6"/>
  <c r="H17" i="6"/>
  <c r="Y17" i="6"/>
  <c r="X17" i="6"/>
  <c r="P17" i="6"/>
  <c r="AD17" i="6"/>
  <c r="Z17" i="6"/>
  <c r="AA17" i="6"/>
  <c r="AB17" i="6"/>
  <c r="AC17" i="6"/>
  <c r="AE17" i="6"/>
  <c r="W18" i="6"/>
  <c r="H18" i="6"/>
  <c r="Y18" i="6"/>
  <c r="V18" i="6"/>
  <c r="R18" i="6"/>
  <c r="S18" i="6"/>
  <c r="T18" i="6"/>
  <c r="U18" i="6"/>
  <c r="X18" i="6"/>
  <c r="P18" i="6"/>
  <c r="AD18" i="6"/>
  <c r="Z18" i="6"/>
  <c r="AA18" i="6"/>
  <c r="AB18" i="6"/>
  <c r="AC18" i="6"/>
  <c r="AE18" i="6"/>
  <c r="W19" i="6"/>
  <c r="H19" i="6"/>
  <c r="X19" i="6"/>
  <c r="P19" i="6"/>
  <c r="AD19" i="6"/>
  <c r="Y19" i="6"/>
  <c r="V19" i="6"/>
  <c r="R19" i="6"/>
  <c r="S19" i="6"/>
  <c r="T19" i="6"/>
  <c r="U19" i="6"/>
  <c r="Z19" i="6"/>
  <c r="AA19" i="6"/>
  <c r="AB19" i="6"/>
  <c r="AC19" i="6"/>
  <c r="AE19" i="6"/>
  <c r="W20" i="6"/>
  <c r="H20" i="6"/>
  <c r="X20" i="6"/>
  <c r="P20" i="6"/>
  <c r="AD20" i="6"/>
  <c r="Y20" i="6"/>
  <c r="Z20" i="6"/>
  <c r="AA20" i="6"/>
  <c r="AB20" i="6"/>
  <c r="V20" i="6"/>
  <c r="R20" i="6"/>
  <c r="S20" i="6"/>
  <c r="T20" i="6"/>
  <c r="U20" i="6"/>
  <c r="AC20" i="6"/>
  <c r="AE20" i="6"/>
  <c r="W21" i="6"/>
  <c r="H21" i="6"/>
  <c r="Y21" i="6"/>
  <c r="X21" i="6"/>
  <c r="P21" i="6"/>
  <c r="AD21" i="6"/>
  <c r="Z21" i="6"/>
  <c r="AA21" i="6"/>
  <c r="AB21" i="6"/>
  <c r="AC21" i="6"/>
  <c r="AE21" i="6"/>
  <c r="W22" i="6"/>
  <c r="H22" i="6"/>
  <c r="Y22" i="6"/>
  <c r="V22" i="6"/>
  <c r="R22" i="6"/>
  <c r="S22" i="6"/>
  <c r="T22" i="6"/>
  <c r="U22" i="6"/>
  <c r="X22" i="6"/>
  <c r="P22" i="6"/>
  <c r="AD22" i="6"/>
  <c r="Z22" i="6"/>
  <c r="AA22" i="6"/>
  <c r="AB22" i="6"/>
  <c r="AC22" i="6"/>
  <c r="AE22" i="6"/>
  <c r="W23" i="6"/>
  <c r="H23" i="6"/>
  <c r="X23" i="6"/>
  <c r="P23" i="6"/>
  <c r="AD23" i="6"/>
  <c r="Y23" i="6"/>
  <c r="V23" i="6"/>
  <c r="R23" i="6"/>
  <c r="S23" i="6"/>
  <c r="T23" i="6"/>
  <c r="U23" i="6"/>
  <c r="Z23" i="6"/>
  <c r="AA23" i="6"/>
  <c r="AB23" i="6"/>
  <c r="AC23" i="6"/>
  <c r="AE23" i="6"/>
  <c r="W24" i="6"/>
  <c r="H24" i="6"/>
  <c r="X24" i="6"/>
  <c r="P24" i="6"/>
  <c r="AD24" i="6"/>
  <c r="Y24" i="6"/>
  <c r="Z24" i="6"/>
  <c r="AA24" i="6"/>
  <c r="AB24" i="6"/>
  <c r="V24" i="6"/>
  <c r="R24" i="6"/>
  <c r="S24" i="6"/>
  <c r="T24" i="6"/>
  <c r="U24" i="6"/>
  <c r="AC24" i="6"/>
  <c r="AE24" i="6"/>
  <c r="W25" i="6"/>
  <c r="H25" i="6"/>
  <c r="Y25" i="6"/>
  <c r="X25" i="6"/>
  <c r="P25" i="6"/>
  <c r="AD25" i="6"/>
  <c r="Z25" i="6"/>
  <c r="AA25" i="6"/>
  <c r="AB25" i="6"/>
  <c r="AC25" i="6"/>
  <c r="AE25" i="6"/>
  <c r="W26" i="6"/>
  <c r="H26" i="6"/>
  <c r="Y26" i="6"/>
  <c r="V26" i="6"/>
  <c r="R26" i="6"/>
  <c r="S26" i="6"/>
  <c r="T26" i="6"/>
  <c r="U26" i="6"/>
  <c r="X26" i="6"/>
  <c r="P26" i="6"/>
  <c r="AD26" i="6"/>
  <c r="Z26" i="6"/>
  <c r="AA26" i="6"/>
  <c r="AB26" i="6"/>
  <c r="AC26" i="6"/>
  <c r="AE26" i="6"/>
  <c r="W27" i="6"/>
  <c r="H27" i="6"/>
  <c r="X27" i="6"/>
  <c r="P27" i="6"/>
  <c r="AD27" i="6"/>
  <c r="Y27" i="6"/>
  <c r="V27" i="6"/>
  <c r="R27" i="6"/>
  <c r="S27" i="6"/>
  <c r="T27" i="6"/>
  <c r="U27" i="6"/>
  <c r="Z27" i="6"/>
  <c r="AA27" i="6"/>
  <c r="AB27" i="6"/>
  <c r="AC27" i="6"/>
  <c r="AE27" i="6"/>
  <c r="W28" i="6"/>
  <c r="H28" i="6"/>
  <c r="X28" i="6"/>
  <c r="P28" i="6"/>
  <c r="AD28" i="6"/>
  <c r="Y28" i="6"/>
  <c r="Z28" i="6"/>
  <c r="AA28" i="6"/>
  <c r="AB28" i="6"/>
  <c r="V28" i="6"/>
  <c r="R28" i="6"/>
  <c r="S28" i="6"/>
  <c r="T28" i="6"/>
  <c r="U28" i="6"/>
  <c r="AC28" i="6"/>
  <c r="AE28" i="6"/>
  <c r="W29" i="6"/>
  <c r="H29" i="6"/>
  <c r="Y29" i="6"/>
  <c r="X29" i="6"/>
  <c r="P29" i="6"/>
  <c r="AD29" i="6"/>
  <c r="Z29" i="6"/>
  <c r="AA29" i="6"/>
  <c r="AB29" i="6"/>
  <c r="AC29" i="6"/>
  <c r="AE29" i="6"/>
  <c r="W30" i="6"/>
  <c r="H30" i="6"/>
  <c r="Y30" i="6"/>
  <c r="V30" i="6"/>
  <c r="R30" i="6"/>
  <c r="S30" i="6"/>
  <c r="T30" i="6"/>
  <c r="U30" i="6"/>
  <c r="X30" i="6"/>
  <c r="P30" i="6"/>
  <c r="AD30" i="6"/>
  <c r="Z30" i="6"/>
  <c r="AA30" i="6"/>
  <c r="AB30" i="6"/>
  <c r="AC30" i="6"/>
  <c r="AE30" i="6"/>
  <c r="W31" i="6"/>
  <c r="H31" i="6"/>
  <c r="X31" i="6"/>
  <c r="P31" i="6"/>
  <c r="AD31" i="6"/>
  <c r="Y31" i="6"/>
  <c r="V31" i="6"/>
  <c r="R31" i="6"/>
  <c r="S31" i="6"/>
  <c r="T31" i="6"/>
  <c r="U31" i="6"/>
  <c r="Z31" i="6"/>
  <c r="AA31" i="6"/>
  <c r="AB31" i="6"/>
  <c r="AC31" i="6"/>
  <c r="AE31" i="6"/>
  <c r="W32" i="6"/>
  <c r="H32" i="6"/>
  <c r="X32" i="6"/>
  <c r="P32" i="6"/>
  <c r="AD32" i="6"/>
  <c r="Y32" i="6"/>
  <c r="Z32" i="6"/>
  <c r="AA32" i="6"/>
  <c r="AB32" i="6"/>
  <c r="V32" i="6"/>
  <c r="R32" i="6"/>
  <c r="S32" i="6"/>
  <c r="T32" i="6"/>
  <c r="U32" i="6"/>
  <c r="AC32" i="6"/>
  <c r="AE32" i="6"/>
  <c r="W33" i="6"/>
  <c r="H33" i="6"/>
  <c r="Y33" i="6"/>
  <c r="X33" i="6"/>
  <c r="P33" i="6"/>
  <c r="AD33" i="6"/>
  <c r="Z33" i="6"/>
  <c r="AA33" i="6"/>
  <c r="AB33" i="6"/>
  <c r="AC33" i="6"/>
  <c r="AE33" i="6"/>
  <c r="W34" i="6"/>
  <c r="H34" i="6"/>
  <c r="Y34" i="6"/>
  <c r="V34" i="6"/>
  <c r="R34" i="6"/>
  <c r="S34" i="6"/>
  <c r="T34" i="6"/>
  <c r="U34" i="6"/>
  <c r="X34" i="6"/>
  <c r="P34" i="6"/>
  <c r="AD34" i="6"/>
  <c r="Z34" i="6"/>
  <c r="AA34" i="6"/>
  <c r="AB34" i="6"/>
  <c r="AC34" i="6"/>
  <c r="AE34" i="6"/>
  <c r="W35" i="6"/>
  <c r="H35" i="6"/>
  <c r="X35" i="6"/>
  <c r="P35" i="6"/>
  <c r="AD35" i="6"/>
  <c r="Y35" i="6"/>
  <c r="V35" i="6"/>
  <c r="R35" i="6"/>
  <c r="S35" i="6"/>
  <c r="T35" i="6"/>
  <c r="U35" i="6"/>
  <c r="Z35" i="6"/>
  <c r="AA35" i="6"/>
  <c r="AB35" i="6"/>
  <c r="AC35" i="6"/>
  <c r="AE35" i="6"/>
  <c r="W36" i="6"/>
  <c r="H36" i="6"/>
  <c r="X36" i="6"/>
  <c r="P36" i="6"/>
  <c r="AD36" i="6"/>
  <c r="Y36" i="6"/>
  <c r="Z36" i="6"/>
  <c r="AA36" i="6"/>
  <c r="AB36" i="6"/>
  <c r="V36" i="6"/>
  <c r="R36" i="6"/>
  <c r="S36" i="6"/>
  <c r="T36" i="6"/>
  <c r="U36" i="6"/>
  <c r="AC36" i="6"/>
  <c r="AE36" i="6"/>
  <c r="W37" i="6"/>
  <c r="H37" i="6"/>
  <c r="Y37" i="6"/>
  <c r="X37" i="6"/>
  <c r="P37" i="6"/>
  <c r="AD37" i="6"/>
  <c r="Z37" i="6"/>
  <c r="AA37" i="6"/>
  <c r="AB37" i="6"/>
  <c r="AC37" i="6"/>
  <c r="AE37" i="6"/>
  <c r="W38" i="6"/>
  <c r="H38" i="6"/>
  <c r="Y38" i="6"/>
  <c r="V38" i="6"/>
  <c r="R38" i="6"/>
  <c r="S38" i="6"/>
  <c r="T38" i="6"/>
  <c r="U38" i="6"/>
  <c r="X38" i="6"/>
  <c r="P38" i="6"/>
  <c r="AD38" i="6"/>
  <c r="Z38" i="6"/>
  <c r="AA38" i="6"/>
  <c r="AB38" i="6"/>
  <c r="AC38" i="6"/>
  <c r="AE38" i="6"/>
  <c r="W39" i="6"/>
  <c r="H39" i="6"/>
  <c r="X39" i="6"/>
  <c r="P39" i="6"/>
  <c r="AD39" i="6"/>
  <c r="Y39" i="6"/>
  <c r="V39" i="6"/>
  <c r="R39" i="6"/>
  <c r="S39" i="6"/>
  <c r="T39" i="6"/>
  <c r="U39" i="6"/>
  <c r="Z39" i="6"/>
  <c r="AA39" i="6"/>
  <c r="AB39" i="6"/>
  <c r="AC39" i="6"/>
  <c r="AE39" i="6"/>
  <c r="W40" i="6"/>
  <c r="H40" i="6"/>
  <c r="X40" i="6"/>
  <c r="P40" i="6"/>
  <c r="AD40" i="6"/>
  <c r="Y40" i="6"/>
  <c r="Z40" i="6"/>
  <c r="AA40" i="6"/>
  <c r="AB40" i="6"/>
  <c r="V40" i="6"/>
  <c r="R40" i="6"/>
  <c r="S40" i="6"/>
  <c r="T40" i="6"/>
  <c r="U40" i="6"/>
  <c r="AC40" i="6"/>
  <c r="AE40" i="6"/>
  <c r="W41" i="6"/>
  <c r="H41" i="6"/>
  <c r="Y41" i="6"/>
  <c r="X41" i="6"/>
  <c r="P41" i="6"/>
  <c r="AD41" i="6"/>
  <c r="Z41" i="6"/>
  <c r="AA41" i="6"/>
  <c r="AB41" i="6"/>
  <c r="AC41" i="6"/>
  <c r="AE41" i="6"/>
  <c r="W42" i="6"/>
  <c r="H42" i="6"/>
  <c r="Y42" i="6"/>
  <c r="V42" i="6"/>
  <c r="R42" i="6"/>
  <c r="S42" i="6"/>
  <c r="T42" i="6"/>
  <c r="U42" i="6"/>
  <c r="X42" i="6"/>
  <c r="P42" i="6"/>
  <c r="AD42" i="6"/>
  <c r="Z42" i="6"/>
  <c r="AA42" i="6"/>
  <c r="AB42" i="6"/>
  <c r="AC42" i="6"/>
  <c r="AE42" i="6"/>
  <c r="W43" i="6"/>
  <c r="H43" i="6"/>
  <c r="X43" i="6"/>
  <c r="P43" i="6"/>
  <c r="AD43" i="6"/>
  <c r="Y43" i="6"/>
  <c r="V43" i="6"/>
  <c r="R43" i="6"/>
  <c r="S43" i="6"/>
  <c r="T43" i="6"/>
  <c r="U43" i="6"/>
  <c r="Z43" i="6"/>
  <c r="AA43" i="6"/>
  <c r="AB43" i="6"/>
  <c r="AC43" i="6"/>
  <c r="AE43" i="6"/>
  <c r="W44" i="6"/>
  <c r="H44" i="6"/>
  <c r="X44" i="6"/>
  <c r="P44" i="6"/>
  <c r="AD44" i="6"/>
  <c r="Y44" i="6"/>
  <c r="Z44" i="6"/>
  <c r="AA44" i="6"/>
  <c r="AB44" i="6"/>
  <c r="V44" i="6"/>
  <c r="R44" i="6"/>
  <c r="S44" i="6"/>
  <c r="T44" i="6"/>
  <c r="U44" i="6"/>
  <c r="AC44" i="6"/>
  <c r="AE44" i="6"/>
  <c r="W45" i="6"/>
  <c r="H45" i="6"/>
  <c r="Y45" i="6"/>
  <c r="X45" i="6"/>
  <c r="P45" i="6"/>
  <c r="AD45" i="6"/>
  <c r="Z45" i="6"/>
  <c r="AA45" i="6"/>
  <c r="AB45" i="6"/>
  <c r="AC45" i="6"/>
  <c r="AE45" i="6"/>
  <c r="W46" i="6"/>
  <c r="H46" i="6"/>
  <c r="Y46" i="6"/>
  <c r="V46" i="6"/>
  <c r="R46" i="6"/>
  <c r="S46" i="6"/>
  <c r="T46" i="6"/>
  <c r="U46" i="6"/>
  <c r="X46" i="6"/>
  <c r="P46" i="6"/>
  <c r="AD46" i="6"/>
  <c r="Z46" i="6"/>
  <c r="AA46" i="6"/>
  <c r="AB46" i="6"/>
  <c r="AC46" i="6"/>
  <c r="AE46" i="6"/>
  <c r="W47" i="6"/>
  <c r="H47" i="6"/>
  <c r="X47" i="6"/>
  <c r="P47" i="6"/>
  <c r="AD47" i="6"/>
  <c r="Y47" i="6"/>
  <c r="V47" i="6"/>
  <c r="R47" i="6"/>
  <c r="S47" i="6"/>
  <c r="T47" i="6"/>
  <c r="U47" i="6"/>
  <c r="Z47" i="6"/>
  <c r="AA47" i="6"/>
  <c r="AB47" i="6"/>
  <c r="AC47" i="6"/>
  <c r="AE47" i="6"/>
  <c r="W48" i="6"/>
  <c r="H48" i="6"/>
  <c r="X48" i="6"/>
  <c r="P48" i="6"/>
  <c r="AD48" i="6"/>
  <c r="Y48" i="6"/>
  <c r="Z48" i="6"/>
  <c r="AA48" i="6"/>
  <c r="AB48" i="6"/>
  <c r="V48" i="6"/>
  <c r="R48" i="6"/>
  <c r="S48" i="6"/>
  <c r="T48" i="6"/>
  <c r="U48" i="6"/>
  <c r="AC48" i="6"/>
  <c r="AE48" i="6"/>
  <c r="W49" i="6"/>
  <c r="H49" i="6"/>
  <c r="Y49" i="6"/>
  <c r="X49" i="6"/>
  <c r="P49" i="6"/>
  <c r="AD49" i="6"/>
  <c r="Z49" i="6"/>
  <c r="AA49" i="6"/>
  <c r="AB49" i="6"/>
  <c r="AC49" i="6"/>
  <c r="AE49" i="6"/>
  <c r="W50" i="6"/>
  <c r="H50" i="6"/>
  <c r="Y50" i="6"/>
  <c r="V50" i="6"/>
  <c r="R50" i="6"/>
  <c r="S50" i="6"/>
  <c r="T50" i="6"/>
  <c r="U50" i="6"/>
  <c r="X50" i="6"/>
  <c r="P50" i="6"/>
  <c r="AD50" i="6"/>
  <c r="Z50" i="6"/>
  <c r="AA50" i="6"/>
  <c r="AB50" i="6"/>
  <c r="AC50" i="6"/>
  <c r="AE50" i="6"/>
  <c r="W51" i="6"/>
  <c r="H51" i="6"/>
  <c r="X51" i="6"/>
  <c r="P51" i="6"/>
  <c r="AD51" i="6"/>
  <c r="Y51" i="6"/>
  <c r="V51" i="6"/>
  <c r="R51" i="6"/>
  <c r="S51" i="6"/>
  <c r="T51" i="6"/>
  <c r="U51" i="6"/>
  <c r="Z51" i="6"/>
  <c r="AA51" i="6"/>
  <c r="AB51" i="6"/>
  <c r="AC51" i="6"/>
  <c r="AE51" i="6"/>
  <c r="W52" i="6"/>
  <c r="H52" i="6"/>
  <c r="X52" i="6"/>
  <c r="P52" i="6"/>
  <c r="AD52" i="6"/>
  <c r="Y52" i="6"/>
  <c r="Z52" i="6"/>
  <c r="AA52" i="6"/>
  <c r="AB52" i="6"/>
  <c r="V52" i="6"/>
  <c r="R52" i="6"/>
  <c r="S52" i="6"/>
  <c r="T52" i="6"/>
  <c r="U52" i="6"/>
  <c r="AC52" i="6"/>
  <c r="AE52" i="6"/>
  <c r="W53" i="6"/>
  <c r="H53" i="6"/>
  <c r="Y53" i="6"/>
  <c r="X53" i="6"/>
  <c r="P53" i="6"/>
  <c r="AD53" i="6"/>
  <c r="Z53" i="6"/>
  <c r="AA53" i="6"/>
  <c r="AB53" i="6"/>
  <c r="AC53" i="6"/>
  <c r="AE53" i="6"/>
  <c r="W54" i="6"/>
  <c r="H54" i="6"/>
  <c r="Y54" i="6"/>
  <c r="V54" i="6"/>
  <c r="R54" i="6"/>
  <c r="S54" i="6"/>
  <c r="T54" i="6"/>
  <c r="U54" i="6"/>
  <c r="X54" i="6"/>
  <c r="P54" i="6"/>
  <c r="AD54" i="6"/>
  <c r="Z54" i="6"/>
  <c r="AA54" i="6"/>
  <c r="AB54" i="6"/>
  <c r="AC54" i="6"/>
  <c r="AE54" i="6"/>
  <c r="W55" i="6"/>
  <c r="H55" i="6"/>
  <c r="X55" i="6"/>
  <c r="P55" i="6"/>
  <c r="AD55" i="6"/>
  <c r="Y55" i="6"/>
  <c r="V55" i="6"/>
  <c r="R55" i="6"/>
  <c r="S55" i="6"/>
  <c r="T55" i="6"/>
  <c r="U55" i="6"/>
  <c r="Z55" i="6"/>
  <c r="AA55" i="6"/>
  <c r="AB55" i="6"/>
  <c r="AC55" i="6"/>
  <c r="AE55" i="6"/>
  <c r="W56" i="6"/>
  <c r="H56" i="6"/>
  <c r="X56" i="6"/>
  <c r="P56" i="6"/>
  <c r="AD56" i="6"/>
  <c r="Y56" i="6"/>
  <c r="Z56" i="6"/>
  <c r="AA56" i="6"/>
  <c r="AB56" i="6"/>
  <c r="V56" i="6"/>
  <c r="R56" i="6"/>
  <c r="S56" i="6"/>
  <c r="T56" i="6"/>
  <c r="U56" i="6"/>
  <c r="AC56" i="6"/>
  <c r="AE56" i="6"/>
  <c r="W57" i="6"/>
  <c r="H57" i="6"/>
  <c r="Y57" i="6"/>
  <c r="X57" i="6"/>
  <c r="P57" i="6"/>
  <c r="AD57" i="6"/>
  <c r="Z57" i="6"/>
  <c r="AA57" i="6"/>
  <c r="AB57" i="6"/>
  <c r="AC57" i="6"/>
  <c r="AE57" i="6"/>
  <c r="W58" i="6"/>
  <c r="H58" i="6"/>
  <c r="Y58" i="6"/>
  <c r="V58" i="6"/>
  <c r="R58" i="6"/>
  <c r="S58" i="6"/>
  <c r="T58" i="6"/>
  <c r="U58" i="6"/>
  <c r="X58" i="6"/>
  <c r="P58" i="6"/>
  <c r="AD58" i="6"/>
  <c r="Z58" i="6"/>
  <c r="AA58" i="6"/>
  <c r="AB58" i="6"/>
  <c r="AC58" i="6"/>
  <c r="AE58" i="6"/>
  <c r="W11" i="27"/>
  <c r="H11" i="27"/>
  <c r="X11" i="27"/>
  <c r="P11" i="27"/>
  <c r="AD11" i="27"/>
  <c r="Y11" i="27"/>
  <c r="V11" i="27"/>
  <c r="R11" i="27"/>
  <c r="S11" i="27"/>
  <c r="T11" i="27"/>
  <c r="U11" i="27"/>
  <c r="Z11" i="27"/>
  <c r="AA11" i="27"/>
  <c r="AB11" i="27"/>
  <c r="AC11" i="27"/>
  <c r="AE11" i="27"/>
  <c r="W12" i="27"/>
  <c r="H12" i="27"/>
  <c r="X12" i="27"/>
  <c r="P12" i="27"/>
  <c r="AD12" i="27"/>
  <c r="Y12" i="27"/>
  <c r="Z12" i="27"/>
  <c r="AA12" i="27"/>
  <c r="AB12" i="27"/>
  <c r="V12" i="27"/>
  <c r="R12" i="27"/>
  <c r="S12" i="27"/>
  <c r="T12" i="27"/>
  <c r="U12" i="27"/>
  <c r="AC12" i="27"/>
  <c r="AE12" i="27"/>
  <c r="W13" i="27"/>
  <c r="H13" i="27"/>
  <c r="Y13" i="27"/>
  <c r="X13" i="27"/>
  <c r="P13" i="27"/>
  <c r="AD13" i="27"/>
  <c r="Z13" i="27"/>
  <c r="AA13" i="27"/>
  <c r="AB13" i="27"/>
  <c r="AC13" i="27"/>
  <c r="AE13" i="27"/>
  <c r="W14" i="27"/>
  <c r="H14" i="27"/>
  <c r="Y14" i="27"/>
  <c r="V14" i="27"/>
  <c r="R14" i="27"/>
  <c r="S14" i="27"/>
  <c r="T14" i="27"/>
  <c r="U14" i="27"/>
  <c r="X14" i="27"/>
  <c r="P14" i="27"/>
  <c r="AD14" i="27"/>
  <c r="Z14" i="27"/>
  <c r="AA14" i="27"/>
  <c r="AB14" i="27"/>
  <c r="AC14" i="27"/>
  <c r="AE14" i="27"/>
  <c r="W15" i="27"/>
  <c r="H15" i="27"/>
  <c r="X15" i="27"/>
  <c r="P15" i="27"/>
  <c r="AD15" i="27"/>
  <c r="Y15" i="27"/>
  <c r="V15" i="27"/>
  <c r="R15" i="27"/>
  <c r="S15" i="27"/>
  <c r="T15" i="27"/>
  <c r="U15" i="27"/>
  <c r="Z15" i="27"/>
  <c r="AA15" i="27"/>
  <c r="AB15" i="27"/>
  <c r="AC15" i="27"/>
  <c r="AE15" i="27"/>
  <c r="W16" i="27"/>
  <c r="H16" i="27"/>
  <c r="X16" i="27"/>
  <c r="P16" i="27"/>
  <c r="AD16" i="27"/>
  <c r="Y16" i="27"/>
  <c r="Z16" i="27"/>
  <c r="AA16" i="27"/>
  <c r="AB16" i="27"/>
  <c r="V16" i="27"/>
  <c r="R16" i="27"/>
  <c r="S16" i="27"/>
  <c r="T16" i="27"/>
  <c r="U16" i="27"/>
  <c r="AC16" i="27"/>
  <c r="AE16" i="27"/>
  <c r="W17" i="27"/>
  <c r="H17" i="27"/>
  <c r="Y17" i="27"/>
  <c r="X17" i="27"/>
  <c r="P17" i="27"/>
  <c r="AD17" i="27"/>
  <c r="Z17" i="27"/>
  <c r="AA17" i="27"/>
  <c r="AB17" i="27"/>
  <c r="AC17" i="27"/>
  <c r="AE17" i="27"/>
  <c r="W18" i="27"/>
  <c r="H18" i="27"/>
  <c r="Y18" i="27"/>
  <c r="V18" i="27"/>
  <c r="R18" i="27"/>
  <c r="S18" i="27"/>
  <c r="T18" i="27"/>
  <c r="U18" i="27"/>
  <c r="X18" i="27"/>
  <c r="P18" i="27"/>
  <c r="AD18" i="27"/>
  <c r="Z18" i="27"/>
  <c r="AA18" i="27"/>
  <c r="AB18" i="27"/>
  <c r="AC18" i="27"/>
  <c r="AE18" i="27"/>
  <c r="W19" i="27"/>
  <c r="H19" i="27"/>
  <c r="X19" i="27"/>
  <c r="P19" i="27"/>
  <c r="AD19" i="27"/>
  <c r="Y19" i="27"/>
  <c r="V19" i="27"/>
  <c r="R19" i="27"/>
  <c r="S19" i="27"/>
  <c r="T19" i="27"/>
  <c r="U19" i="27"/>
  <c r="Z19" i="27"/>
  <c r="AA19" i="27"/>
  <c r="AB19" i="27"/>
  <c r="AC19" i="27"/>
  <c r="AE19" i="27"/>
  <c r="W20" i="27"/>
  <c r="H20" i="27"/>
  <c r="X20" i="27"/>
  <c r="P20" i="27"/>
  <c r="AD20" i="27"/>
  <c r="Y20" i="27"/>
  <c r="Z20" i="27"/>
  <c r="AA20" i="27"/>
  <c r="AB20" i="27"/>
  <c r="V20" i="27"/>
  <c r="R20" i="27"/>
  <c r="S20" i="27"/>
  <c r="T20" i="27"/>
  <c r="U20" i="27"/>
  <c r="AC20" i="27"/>
  <c r="AE20" i="27"/>
  <c r="W21" i="27"/>
  <c r="H21" i="27"/>
  <c r="Y21" i="27"/>
  <c r="X21" i="27"/>
  <c r="P21" i="27"/>
  <c r="AD21" i="27"/>
  <c r="Z21" i="27"/>
  <c r="AA21" i="27"/>
  <c r="AB21" i="27"/>
  <c r="AC21" i="27"/>
  <c r="AE21" i="27"/>
  <c r="W22" i="27"/>
  <c r="H22" i="27"/>
  <c r="Y22" i="27"/>
  <c r="V22" i="27"/>
  <c r="R22" i="27"/>
  <c r="S22" i="27"/>
  <c r="T22" i="27"/>
  <c r="U22" i="27"/>
  <c r="X22" i="27"/>
  <c r="P22" i="27"/>
  <c r="AD22" i="27"/>
  <c r="Z22" i="27"/>
  <c r="AA22" i="27"/>
  <c r="AB22" i="27"/>
  <c r="AC22" i="27"/>
  <c r="AE22" i="27"/>
  <c r="W23" i="27"/>
  <c r="H23" i="27"/>
  <c r="X23" i="27"/>
  <c r="P23" i="27"/>
  <c r="AD23" i="27"/>
  <c r="Y23" i="27"/>
  <c r="V23" i="27"/>
  <c r="R23" i="27"/>
  <c r="S23" i="27"/>
  <c r="T23" i="27"/>
  <c r="U23" i="27"/>
  <c r="Z23" i="27"/>
  <c r="AA23" i="27"/>
  <c r="AB23" i="27"/>
  <c r="AC23" i="27"/>
  <c r="AE23" i="27"/>
  <c r="W24" i="27"/>
  <c r="H24" i="27"/>
  <c r="X24" i="27"/>
  <c r="P24" i="27"/>
  <c r="AD24" i="27"/>
  <c r="Y24" i="27"/>
  <c r="Z24" i="27"/>
  <c r="AA24" i="27"/>
  <c r="AB24" i="27"/>
  <c r="V24" i="27"/>
  <c r="R24" i="27"/>
  <c r="S24" i="27"/>
  <c r="T24" i="27"/>
  <c r="U24" i="27"/>
  <c r="AC24" i="27"/>
  <c r="AE24" i="27"/>
  <c r="W25" i="27"/>
  <c r="H25" i="27"/>
  <c r="Y25" i="27"/>
  <c r="X25" i="27"/>
  <c r="P25" i="27"/>
  <c r="AD25" i="27"/>
  <c r="Z25" i="27"/>
  <c r="AA25" i="27"/>
  <c r="AB25" i="27"/>
  <c r="AC25" i="27"/>
  <c r="AE25" i="27"/>
  <c r="W26" i="27"/>
  <c r="H26" i="27"/>
  <c r="Y26" i="27"/>
  <c r="V26" i="27"/>
  <c r="R26" i="27"/>
  <c r="S26" i="27"/>
  <c r="T26" i="27"/>
  <c r="U26" i="27"/>
  <c r="X26" i="27"/>
  <c r="P26" i="27"/>
  <c r="AD26" i="27"/>
  <c r="Z26" i="27"/>
  <c r="AA26" i="27"/>
  <c r="AB26" i="27"/>
  <c r="AC26" i="27"/>
  <c r="AE26" i="27"/>
  <c r="W27" i="27"/>
  <c r="H27" i="27"/>
  <c r="X27" i="27"/>
  <c r="P27" i="27"/>
  <c r="AD27" i="27"/>
  <c r="Y27" i="27"/>
  <c r="V27" i="27"/>
  <c r="R27" i="27"/>
  <c r="S27" i="27"/>
  <c r="T27" i="27"/>
  <c r="U27" i="27"/>
  <c r="Z27" i="27"/>
  <c r="AA27" i="27"/>
  <c r="AB27" i="27"/>
  <c r="AC27" i="27"/>
  <c r="AE27" i="27"/>
  <c r="W28" i="27"/>
  <c r="H28" i="27"/>
  <c r="X28" i="27"/>
  <c r="P28" i="27"/>
  <c r="AD28" i="27"/>
  <c r="Y28" i="27"/>
  <c r="Z28" i="27"/>
  <c r="AA28" i="27"/>
  <c r="AB28" i="27"/>
  <c r="V28" i="27"/>
  <c r="R28" i="27"/>
  <c r="S28" i="27"/>
  <c r="T28" i="27"/>
  <c r="U28" i="27"/>
  <c r="AC28" i="27"/>
  <c r="AE28" i="27"/>
  <c r="W29" i="27"/>
  <c r="H29" i="27"/>
  <c r="Y29" i="27"/>
  <c r="X29" i="27"/>
  <c r="P29" i="27"/>
  <c r="AD29" i="27"/>
  <c r="Z29" i="27"/>
  <c r="AA29" i="27"/>
  <c r="AB29" i="27"/>
  <c r="AC29" i="27"/>
  <c r="AE29" i="27"/>
  <c r="W30" i="27"/>
  <c r="H30" i="27"/>
  <c r="Y30" i="27"/>
  <c r="V30" i="27"/>
  <c r="R30" i="27"/>
  <c r="S30" i="27"/>
  <c r="T30" i="27"/>
  <c r="U30" i="27"/>
  <c r="X30" i="27"/>
  <c r="P30" i="27"/>
  <c r="AD30" i="27"/>
  <c r="Z30" i="27"/>
  <c r="AA30" i="27"/>
  <c r="AB30" i="27"/>
  <c r="AC30" i="27"/>
  <c r="AE30" i="27"/>
  <c r="W31" i="27"/>
  <c r="H31" i="27"/>
  <c r="X31" i="27"/>
  <c r="P31" i="27"/>
  <c r="AD31" i="27"/>
  <c r="Y31" i="27"/>
  <c r="Z31" i="27"/>
  <c r="AA31" i="27"/>
  <c r="AB31" i="27"/>
  <c r="AC31" i="27"/>
  <c r="AE31" i="27"/>
  <c r="W32" i="27"/>
  <c r="H32" i="27"/>
  <c r="X32" i="27"/>
  <c r="P32" i="27"/>
  <c r="AD32" i="27"/>
  <c r="Y32" i="27"/>
  <c r="Z32" i="27"/>
  <c r="AA32" i="27"/>
  <c r="AB32" i="27"/>
  <c r="V32" i="27"/>
  <c r="R32" i="27"/>
  <c r="S32" i="27"/>
  <c r="T32" i="27"/>
  <c r="U32" i="27"/>
  <c r="AC32" i="27"/>
  <c r="AE32" i="27"/>
  <c r="W33" i="27"/>
  <c r="H33" i="27"/>
  <c r="Y33" i="27"/>
  <c r="V33" i="27"/>
  <c r="R33" i="27"/>
  <c r="S33" i="27"/>
  <c r="T33" i="27"/>
  <c r="U33" i="27"/>
  <c r="X33" i="27"/>
  <c r="P33" i="27"/>
  <c r="AD33" i="27"/>
  <c r="Z33" i="27"/>
  <c r="AA33" i="27"/>
  <c r="AB33" i="27"/>
  <c r="AC33" i="27"/>
  <c r="AE33" i="27"/>
  <c r="W34" i="27"/>
  <c r="H34" i="27"/>
  <c r="Y34" i="27"/>
  <c r="V34" i="27"/>
  <c r="R34" i="27"/>
  <c r="S34" i="27"/>
  <c r="T34" i="27"/>
  <c r="U34" i="27"/>
  <c r="X34" i="27"/>
  <c r="P34" i="27"/>
  <c r="AD34" i="27"/>
  <c r="Z34" i="27"/>
  <c r="AA34" i="27"/>
  <c r="AB34" i="27"/>
  <c r="AC34" i="27"/>
  <c r="AE34" i="27"/>
  <c r="W35" i="27"/>
  <c r="H35" i="27"/>
  <c r="X35" i="27"/>
  <c r="P35" i="27"/>
  <c r="AD35" i="27"/>
  <c r="Y35" i="27"/>
  <c r="Z35" i="27"/>
  <c r="AA35" i="27"/>
  <c r="AB35" i="27"/>
  <c r="AC35" i="27"/>
  <c r="AE35" i="27"/>
  <c r="W36" i="27"/>
  <c r="H36" i="27"/>
  <c r="X36" i="27"/>
  <c r="P36" i="27"/>
  <c r="AD36" i="27"/>
  <c r="Y36" i="27"/>
  <c r="Z36" i="27"/>
  <c r="AA36" i="27"/>
  <c r="AB36" i="27"/>
  <c r="V36" i="27"/>
  <c r="R36" i="27"/>
  <c r="S36" i="27"/>
  <c r="T36" i="27"/>
  <c r="U36" i="27"/>
  <c r="AC36" i="27"/>
  <c r="AE36" i="27"/>
  <c r="W37" i="27"/>
  <c r="H37" i="27"/>
  <c r="Y37" i="27"/>
  <c r="V37" i="27"/>
  <c r="R37" i="27"/>
  <c r="S37" i="27"/>
  <c r="T37" i="27"/>
  <c r="U37" i="27"/>
  <c r="X37" i="27"/>
  <c r="P37" i="27"/>
  <c r="AD37" i="27"/>
  <c r="Z37" i="27"/>
  <c r="AA37" i="27"/>
  <c r="AB37" i="27"/>
  <c r="AC37" i="27"/>
  <c r="AE37" i="27"/>
  <c r="W38" i="27"/>
  <c r="H38" i="27"/>
  <c r="Y38" i="27"/>
  <c r="V38" i="27"/>
  <c r="R38" i="27"/>
  <c r="S38" i="27"/>
  <c r="T38" i="27"/>
  <c r="U38" i="27"/>
  <c r="X38" i="27"/>
  <c r="P38" i="27"/>
  <c r="AD38" i="27"/>
  <c r="Z38" i="27"/>
  <c r="AA38" i="27"/>
  <c r="AB38" i="27"/>
  <c r="AC38" i="27"/>
  <c r="AE38" i="27"/>
  <c r="W39" i="27"/>
  <c r="H39" i="27"/>
  <c r="X39" i="27"/>
  <c r="P39" i="27"/>
  <c r="AD39" i="27"/>
  <c r="Y39" i="27"/>
  <c r="Z39" i="27"/>
  <c r="AA39" i="27"/>
  <c r="AB39" i="27"/>
  <c r="AC39" i="27"/>
  <c r="AE39" i="27"/>
  <c r="W40" i="27"/>
  <c r="H40" i="27"/>
  <c r="X40" i="27"/>
  <c r="P40" i="27"/>
  <c r="AD40" i="27"/>
  <c r="Y40" i="27"/>
  <c r="Z40" i="27"/>
  <c r="AA40" i="27"/>
  <c r="AB40" i="27"/>
  <c r="V40" i="27"/>
  <c r="R40" i="27"/>
  <c r="S40" i="27"/>
  <c r="T40" i="27"/>
  <c r="U40" i="27"/>
  <c r="AC40" i="27"/>
  <c r="AE40" i="27"/>
  <c r="W41" i="27"/>
  <c r="H41" i="27"/>
  <c r="Y41" i="27"/>
  <c r="V41" i="27"/>
  <c r="R41" i="27"/>
  <c r="S41" i="27"/>
  <c r="T41" i="27"/>
  <c r="U41" i="27"/>
  <c r="X41" i="27"/>
  <c r="P41" i="27"/>
  <c r="AD41" i="27"/>
  <c r="Z41" i="27"/>
  <c r="AA41" i="27"/>
  <c r="AB41" i="27"/>
  <c r="AC41" i="27"/>
  <c r="AE41" i="27"/>
  <c r="W42" i="27"/>
  <c r="H42" i="27"/>
  <c r="Y42" i="27"/>
  <c r="V42" i="27"/>
  <c r="R42" i="27"/>
  <c r="S42" i="27"/>
  <c r="T42" i="27"/>
  <c r="U42" i="27"/>
  <c r="X42" i="27"/>
  <c r="P42" i="27"/>
  <c r="AD42" i="27"/>
  <c r="Z42" i="27"/>
  <c r="AA42" i="27"/>
  <c r="AB42" i="27"/>
  <c r="AC42" i="27"/>
  <c r="AE42" i="27"/>
  <c r="W43" i="27"/>
  <c r="H43" i="27"/>
  <c r="X43" i="27"/>
  <c r="P43" i="27"/>
  <c r="AD43" i="27"/>
  <c r="Y43" i="27"/>
  <c r="Z43" i="27"/>
  <c r="AA43" i="27"/>
  <c r="AB43" i="27"/>
  <c r="AC43" i="27"/>
  <c r="AE43" i="27"/>
  <c r="W44" i="27"/>
  <c r="H44" i="27"/>
  <c r="X44" i="27"/>
  <c r="P44" i="27"/>
  <c r="AD44" i="27"/>
  <c r="Y44" i="27"/>
  <c r="Z44" i="27"/>
  <c r="AA44" i="27"/>
  <c r="AB44" i="27"/>
  <c r="V44" i="27"/>
  <c r="R44" i="27"/>
  <c r="S44" i="27"/>
  <c r="T44" i="27"/>
  <c r="U44" i="27"/>
  <c r="AC44" i="27"/>
  <c r="AE44" i="27"/>
  <c r="W45" i="27"/>
  <c r="H45" i="27"/>
  <c r="Y45" i="27"/>
  <c r="V45" i="27"/>
  <c r="R45" i="27"/>
  <c r="S45" i="27"/>
  <c r="T45" i="27"/>
  <c r="U45" i="27"/>
  <c r="X45" i="27"/>
  <c r="P45" i="27"/>
  <c r="AD45" i="27"/>
  <c r="Z45" i="27"/>
  <c r="AA45" i="27"/>
  <c r="AB45" i="27"/>
  <c r="AC45" i="27"/>
  <c r="AE45" i="27"/>
  <c r="W46" i="27"/>
  <c r="H46" i="27"/>
  <c r="Y46" i="27"/>
  <c r="V46" i="27"/>
  <c r="R46" i="27"/>
  <c r="S46" i="27"/>
  <c r="T46" i="27"/>
  <c r="U46" i="27"/>
  <c r="X46" i="27"/>
  <c r="P46" i="27"/>
  <c r="AD46" i="27"/>
  <c r="Z46" i="27"/>
  <c r="AA46" i="27"/>
  <c r="AB46" i="27"/>
  <c r="AC46" i="27"/>
  <c r="AE46" i="27"/>
  <c r="W47" i="27"/>
  <c r="H47" i="27"/>
  <c r="X47" i="27"/>
  <c r="P47" i="27"/>
  <c r="AD47" i="27"/>
  <c r="Y47" i="27"/>
  <c r="Z47" i="27"/>
  <c r="AA47" i="27"/>
  <c r="AB47" i="27"/>
  <c r="AC47" i="27"/>
  <c r="AE47" i="27"/>
  <c r="W48" i="27"/>
  <c r="H48" i="27"/>
  <c r="X48" i="27"/>
  <c r="P48" i="27"/>
  <c r="AD48" i="27"/>
  <c r="Y48" i="27"/>
  <c r="Z48" i="27"/>
  <c r="AA48" i="27"/>
  <c r="AB48" i="27"/>
  <c r="V48" i="27"/>
  <c r="R48" i="27"/>
  <c r="S48" i="27"/>
  <c r="T48" i="27"/>
  <c r="U48" i="27"/>
  <c r="AC48" i="27"/>
  <c r="AE48" i="27"/>
  <c r="W49" i="27"/>
  <c r="H49" i="27"/>
  <c r="Y49" i="27"/>
  <c r="V49" i="27"/>
  <c r="R49" i="27"/>
  <c r="S49" i="27"/>
  <c r="T49" i="27"/>
  <c r="U49" i="27"/>
  <c r="X49" i="27"/>
  <c r="P49" i="27"/>
  <c r="AD49" i="27"/>
  <c r="Z49" i="27"/>
  <c r="AA49" i="27"/>
  <c r="AB49" i="27"/>
  <c r="AC49" i="27"/>
  <c r="AE49" i="27"/>
  <c r="W50" i="27"/>
  <c r="H50" i="27"/>
  <c r="Y50" i="27"/>
  <c r="V50" i="27"/>
  <c r="R50" i="27"/>
  <c r="S50" i="27"/>
  <c r="T50" i="27"/>
  <c r="U50" i="27"/>
  <c r="X50" i="27"/>
  <c r="P50" i="27"/>
  <c r="AD50" i="27"/>
  <c r="Z50" i="27"/>
  <c r="AA50" i="27"/>
  <c r="AB50" i="27"/>
  <c r="AC50" i="27"/>
  <c r="AE50" i="27"/>
  <c r="W51" i="27"/>
  <c r="H51" i="27"/>
  <c r="X51" i="27"/>
  <c r="P51" i="27"/>
  <c r="AD51" i="27"/>
  <c r="Y51" i="27"/>
  <c r="Z51" i="27"/>
  <c r="AA51" i="27"/>
  <c r="AB51" i="27"/>
  <c r="AC51" i="27"/>
  <c r="AE51" i="27"/>
  <c r="W52" i="27"/>
  <c r="H52" i="27"/>
  <c r="X52" i="27"/>
  <c r="P52" i="27"/>
  <c r="AD52" i="27"/>
  <c r="Y52" i="27"/>
  <c r="Z52" i="27"/>
  <c r="AA52" i="27"/>
  <c r="AB52" i="27"/>
  <c r="V52" i="27"/>
  <c r="R52" i="27"/>
  <c r="S52" i="27"/>
  <c r="T52" i="27"/>
  <c r="U52" i="27"/>
  <c r="AC52" i="27"/>
  <c r="AE52" i="27"/>
  <c r="W53" i="27"/>
  <c r="H53" i="27"/>
  <c r="Y53" i="27"/>
  <c r="V53" i="27"/>
  <c r="R53" i="27"/>
  <c r="S53" i="27"/>
  <c r="T53" i="27"/>
  <c r="U53" i="27"/>
  <c r="X53" i="27"/>
  <c r="P53" i="27"/>
  <c r="AD53" i="27"/>
  <c r="Z53" i="27"/>
  <c r="AA53" i="27"/>
  <c r="AB53" i="27"/>
  <c r="AC53" i="27"/>
  <c r="AE53" i="27"/>
  <c r="W54" i="27"/>
  <c r="H54" i="27"/>
  <c r="Y54" i="27"/>
  <c r="V54" i="27"/>
  <c r="R54" i="27"/>
  <c r="S54" i="27"/>
  <c r="T54" i="27"/>
  <c r="U54" i="27"/>
  <c r="X54" i="27"/>
  <c r="P54" i="27"/>
  <c r="AD54" i="27"/>
  <c r="Z54" i="27"/>
  <c r="AA54" i="27"/>
  <c r="AB54" i="27"/>
  <c r="AC54" i="27"/>
  <c r="AE54" i="27"/>
  <c r="W55" i="27"/>
  <c r="H55" i="27"/>
  <c r="X55" i="27"/>
  <c r="P55" i="27"/>
  <c r="AD55" i="27"/>
  <c r="Y55" i="27"/>
  <c r="Z55" i="27"/>
  <c r="AA55" i="27"/>
  <c r="AB55" i="27"/>
  <c r="AC55" i="27"/>
  <c r="AE55" i="27"/>
  <c r="W56" i="27"/>
  <c r="H56" i="27"/>
  <c r="X56" i="27"/>
  <c r="P56" i="27"/>
  <c r="AD56" i="27"/>
  <c r="Y56" i="27"/>
  <c r="Z56" i="27"/>
  <c r="AA56" i="27"/>
  <c r="AB56" i="27"/>
  <c r="V56" i="27"/>
  <c r="R56" i="27"/>
  <c r="S56" i="27"/>
  <c r="T56" i="27"/>
  <c r="U56" i="27"/>
  <c r="AC56" i="27"/>
  <c r="AE56" i="27"/>
  <c r="W57" i="27"/>
  <c r="H57" i="27"/>
  <c r="Y57" i="27"/>
  <c r="V57" i="27"/>
  <c r="R57" i="27"/>
  <c r="S57" i="27"/>
  <c r="T57" i="27"/>
  <c r="U57" i="27"/>
  <c r="X57" i="27"/>
  <c r="P57" i="27"/>
  <c r="AD57" i="27"/>
  <c r="Z57" i="27"/>
  <c r="AA57" i="27"/>
  <c r="AB57" i="27"/>
  <c r="AC57" i="27"/>
  <c r="AE57" i="27"/>
  <c r="W58" i="27"/>
  <c r="H58" i="27"/>
  <c r="Y58" i="27"/>
  <c r="V58" i="27"/>
  <c r="R58" i="27"/>
  <c r="S58" i="27"/>
  <c r="T58" i="27"/>
  <c r="U58" i="27"/>
  <c r="X58" i="27"/>
  <c r="P58" i="27"/>
  <c r="AD58" i="27"/>
  <c r="Z58" i="27"/>
  <c r="AA58" i="27"/>
  <c r="AB58" i="27"/>
  <c r="AC58" i="27"/>
  <c r="AE58" i="27"/>
  <c r="W11" i="25"/>
  <c r="H11" i="25"/>
  <c r="X11" i="25"/>
  <c r="P11" i="25"/>
  <c r="AD11" i="25"/>
  <c r="Y11" i="25"/>
  <c r="Z11" i="25"/>
  <c r="AA11" i="25"/>
  <c r="AB11" i="25"/>
  <c r="AC11" i="25"/>
  <c r="AE11" i="25"/>
  <c r="W12" i="25"/>
  <c r="H12" i="25"/>
  <c r="X12" i="25"/>
  <c r="P12" i="25"/>
  <c r="AD12" i="25"/>
  <c r="Y12" i="25"/>
  <c r="Z12" i="25"/>
  <c r="AA12" i="25"/>
  <c r="AB12" i="25"/>
  <c r="V12" i="25"/>
  <c r="AC12" i="25"/>
  <c r="AE12" i="25"/>
  <c r="R12" i="25"/>
  <c r="S12" i="25"/>
  <c r="T12" i="25"/>
  <c r="U12" i="25"/>
  <c r="W13" i="25"/>
  <c r="H13" i="25"/>
  <c r="Y13" i="25"/>
  <c r="X13" i="25"/>
  <c r="P13" i="25"/>
  <c r="AD13" i="25"/>
  <c r="Z13" i="25"/>
  <c r="AA13" i="25"/>
  <c r="AB13" i="25"/>
  <c r="AC13" i="25"/>
  <c r="AE13" i="25"/>
  <c r="V13" i="25"/>
  <c r="R13" i="25"/>
  <c r="S13" i="25"/>
  <c r="T13" i="25"/>
  <c r="U13" i="25"/>
  <c r="W14" i="25"/>
  <c r="H14" i="25"/>
  <c r="X14" i="25"/>
  <c r="P14" i="25"/>
  <c r="AD14" i="25"/>
  <c r="Y14" i="25"/>
  <c r="Z14" i="25"/>
  <c r="AA14" i="25"/>
  <c r="AB14" i="25"/>
  <c r="AC14" i="25"/>
  <c r="AE14" i="25"/>
  <c r="W15" i="25"/>
  <c r="H15" i="25"/>
  <c r="X15" i="25"/>
  <c r="P15" i="25"/>
  <c r="AD15" i="25"/>
  <c r="Y15" i="25"/>
  <c r="Z15" i="25"/>
  <c r="AA15" i="25"/>
  <c r="AB15" i="25"/>
  <c r="AC15" i="25"/>
  <c r="AE15" i="25"/>
  <c r="W16" i="25"/>
  <c r="H16" i="25"/>
  <c r="X16" i="25"/>
  <c r="P16" i="25"/>
  <c r="AD16" i="25"/>
  <c r="V16" i="25"/>
  <c r="R16" i="25"/>
  <c r="S16" i="25"/>
  <c r="T16" i="25"/>
  <c r="U16" i="25"/>
  <c r="Y16" i="25"/>
  <c r="Z16" i="25"/>
  <c r="AA16" i="25"/>
  <c r="AB16" i="25"/>
  <c r="AC16" i="25"/>
  <c r="AE16" i="25"/>
  <c r="W17" i="25"/>
  <c r="H17" i="25"/>
  <c r="Y17" i="25"/>
  <c r="X17" i="25"/>
  <c r="P17" i="25"/>
  <c r="AD17" i="25"/>
  <c r="Z17" i="25"/>
  <c r="AA17" i="25"/>
  <c r="AB17" i="25"/>
  <c r="AC17" i="25"/>
  <c r="AE17" i="25"/>
  <c r="W18" i="25"/>
  <c r="H18" i="25"/>
  <c r="X18" i="25"/>
  <c r="P18" i="25"/>
  <c r="AD18" i="25"/>
  <c r="Y18" i="25"/>
  <c r="Z18" i="25"/>
  <c r="AA18" i="25"/>
  <c r="AB18" i="25"/>
  <c r="AC18" i="25"/>
  <c r="AE18" i="25"/>
  <c r="W19" i="25"/>
  <c r="H19" i="25"/>
  <c r="X19" i="25"/>
  <c r="P19" i="25"/>
  <c r="AD19" i="25"/>
  <c r="Y19" i="25"/>
  <c r="Z19" i="25"/>
  <c r="AA19" i="25"/>
  <c r="AB19" i="25"/>
  <c r="AC19" i="25"/>
  <c r="AE19" i="25"/>
  <c r="W20" i="25"/>
  <c r="H20" i="25"/>
  <c r="X20" i="25"/>
  <c r="P20" i="25"/>
  <c r="AD20" i="25"/>
  <c r="Y20" i="25"/>
  <c r="Z20" i="25"/>
  <c r="AA20" i="25"/>
  <c r="AB20" i="25"/>
  <c r="V20" i="25"/>
  <c r="R20" i="25"/>
  <c r="S20" i="25"/>
  <c r="T20" i="25"/>
  <c r="U20" i="25"/>
  <c r="AC20" i="25"/>
  <c r="AE20" i="25"/>
  <c r="W21" i="25"/>
  <c r="H21" i="25"/>
  <c r="Y21" i="25"/>
  <c r="X21" i="25"/>
  <c r="P21" i="25"/>
  <c r="AD21" i="25"/>
  <c r="V21" i="25"/>
  <c r="R21" i="25"/>
  <c r="S21" i="25"/>
  <c r="T21" i="25"/>
  <c r="U21" i="25"/>
  <c r="Z21" i="25"/>
  <c r="AA21" i="25"/>
  <c r="AB21" i="25"/>
  <c r="AC21" i="25"/>
  <c r="AE21" i="25"/>
  <c r="W22" i="25"/>
  <c r="H22" i="25"/>
  <c r="Y22" i="25"/>
  <c r="V22" i="25"/>
  <c r="R22" i="25"/>
  <c r="S22" i="25"/>
  <c r="T22" i="25"/>
  <c r="U22" i="25"/>
  <c r="X22" i="25"/>
  <c r="P22" i="25"/>
  <c r="AD22" i="25"/>
  <c r="Z22" i="25"/>
  <c r="AA22" i="25"/>
  <c r="AB22" i="25"/>
  <c r="AC22" i="25"/>
  <c r="AE22" i="25"/>
  <c r="W23" i="25"/>
  <c r="H23" i="25"/>
  <c r="X23" i="25"/>
  <c r="P23" i="25"/>
  <c r="AD23" i="25"/>
  <c r="Y23" i="25"/>
  <c r="Z23" i="25"/>
  <c r="AA23" i="25"/>
  <c r="AB23" i="25"/>
  <c r="AC23" i="25"/>
  <c r="AE23" i="25"/>
  <c r="W24" i="25"/>
  <c r="H24" i="25"/>
  <c r="X24" i="25"/>
  <c r="P24" i="25"/>
  <c r="AD24" i="25"/>
  <c r="V24" i="25"/>
  <c r="R24" i="25"/>
  <c r="S24" i="25"/>
  <c r="T24" i="25"/>
  <c r="U24" i="25"/>
  <c r="Y24" i="25"/>
  <c r="Z24" i="25"/>
  <c r="AA24" i="25"/>
  <c r="AB24" i="25"/>
  <c r="AC24" i="25"/>
  <c r="AE24" i="25"/>
  <c r="W25" i="25"/>
  <c r="H25" i="25"/>
  <c r="Y25" i="25"/>
  <c r="V25" i="25"/>
  <c r="R25" i="25"/>
  <c r="S25" i="25"/>
  <c r="T25" i="25"/>
  <c r="X25" i="25"/>
  <c r="P25" i="25"/>
  <c r="AD25" i="25"/>
  <c r="Z25" i="25"/>
  <c r="AA25" i="25"/>
  <c r="AB25" i="25"/>
  <c r="AC25" i="25"/>
  <c r="AE25" i="25"/>
  <c r="U25" i="25"/>
  <c r="W26" i="25"/>
  <c r="H26" i="25"/>
  <c r="Y26" i="25"/>
  <c r="X26" i="25"/>
  <c r="P26" i="25"/>
  <c r="AD26" i="25"/>
  <c r="Z26" i="25"/>
  <c r="AA26" i="25"/>
  <c r="AB26" i="25"/>
  <c r="AC26" i="25"/>
  <c r="AE26" i="25"/>
  <c r="W27" i="25"/>
  <c r="H27" i="25"/>
  <c r="X27" i="25"/>
  <c r="P27" i="25"/>
  <c r="AD27" i="25"/>
  <c r="Y27" i="25"/>
  <c r="Z27" i="25"/>
  <c r="AA27" i="25"/>
  <c r="AB27" i="25"/>
  <c r="AC27" i="25"/>
  <c r="AE27" i="25"/>
  <c r="W28" i="25"/>
  <c r="H28" i="25"/>
  <c r="X28" i="25"/>
  <c r="P28" i="25"/>
  <c r="AD28" i="25"/>
  <c r="Y28" i="25"/>
  <c r="Z28" i="25"/>
  <c r="AA28" i="25"/>
  <c r="AB28" i="25"/>
  <c r="V28" i="25"/>
  <c r="AC28" i="25"/>
  <c r="AE28" i="25"/>
  <c r="R28" i="25"/>
  <c r="S28" i="25"/>
  <c r="T28" i="25"/>
  <c r="U28" i="25"/>
  <c r="W29" i="25"/>
  <c r="H29" i="25"/>
  <c r="Y29" i="25"/>
  <c r="X29" i="25"/>
  <c r="P29" i="25"/>
  <c r="AD29" i="25"/>
  <c r="Z29" i="25"/>
  <c r="AA29" i="25"/>
  <c r="AB29" i="25"/>
  <c r="AC29" i="25"/>
  <c r="AE29" i="25"/>
  <c r="V29" i="25"/>
  <c r="R29" i="25"/>
  <c r="S29" i="25"/>
  <c r="T29" i="25"/>
  <c r="U29" i="25"/>
  <c r="W30" i="25"/>
  <c r="H30" i="25"/>
  <c r="X30" i="25"/>
  <c r="P30" i="25"/>
  <c r="AD30" i="25"/>
  <c r="Y30" i="25"/>
  <c r="Z30" i="25"/>
  <c r="AA30" i="25"/>
  <c r="AB30" i="25"/>
  <c r="AC30" i="25"/>
  <c r="AE30" i="25"/>
  <c r="W31" i="25"/>
  <c r="H31" i="25"/>
  <c r="X31" i="25"/>
  <c r="P31" i="25"/>
  <c r="AD31" i="25"/>
  <c r="Y31" i="25"/>
  <c r="Z31" i="25"/>
  <c r="AA31" i="25"/>
  <c r="AB31" i="25"/>
  <c r="AC31" i="25"/>
  <c r="AE31" i="25"/>
  <c r="W32" i="25"/>
  <c r="H32" i="25"/>
  <c r="X32" i="25"/>
  <c r="P32" i="25"/>
  <c r="AD32" i="25"/>
  <c r="V32" i="25"/>
  <c r="R32" i="25"/>
  <c r="S32" i="25"/>
  <c r="T32" i="25"/>
  <c r="U32" i="25"/>
  <c r="Y32" i="25"/>
  <c r="Z32" i="25"/>
  <c r="AA32" i="25"/>
  <c r="AB32" i="25"/>
  <c r="AC32" i="25"/>
  <c r="AE32" i="25"/>
  <c r="W33" i="25"/>
  <c r="H33" i="25"/>
  <c r="Y33" i="25"/>
  <c r="X33" i="25"/>
  <c r="P33" i="25"/>
  <c r="AD33" i="25"/>
  <c r="Z33" i="25"/>
  <c r="AA33" i="25"/>
  <c r="AB33" i="25"/>
  <c r="AC33" i="25"/>
  <c r="AE33" i="25"/>
  <c r="W34" i="25"/>
  <c r="H34" i="25"/>
  <c r="Y34" i="25"/>
  <c r="X34" i="25"/>
  <c r="P34" i="25"/>
  <c r="AD34" i="25"/>
  <c r="Z34" i="25"/>
  <c r="AA34" i="25"/>
  <c r="AB34" i="25"/>
  <c r="AC34" i="25"/>
  <c r="AE34" i="25"/>
  <c r="W35" i="25"/>
  <c r="H35" i="25"/>
  <c r="Y35" i="25"/>
  <c r="X35" i="25"/>
  <c r="P35" i="25"/>
  <c r="AD35" i="25"/>
  <c r="Z35" i="25"/>
  <c r="AA35" i="25"/>
  <c r="AB35" i="25"/>
  <c r="AC35" i="25"/>
  <c r="AE35" i="25"/>
  <c r="W36" i="25"/>
  <c r="H36" i="25"/>
  <c r="Y36" i="25"/>
  <c r="X36" i="25"/>
  <c r="P36" i="25"/>
  <c r="AD36" i="25"/>
  <c r="Z36" i="25"/>
  <c r="AA36" i="25"/>
  <c r="AB36" i="25"/>
  <c r="AC36" i="25"/>
  <c r="AE36" i="25"/>
  <c r="W37" i="25"/>
  <c r="H37" i="25"/>
  <c r="Y37" i="25"/>
  <c r="X37" i="25"/>
  <c r="P37" i="25"/>
  <c r="AD37" i="25"/>
  <c r="Z37" i="25"/>
  <c r="AA37" i="25"/>
  <c r="AB37" i="25"/>
  <c r="AC37" i="25"/>
  <c r="AE37" i="25"/>
  <c r="W38" i="25"/>
  <c r="H38" i="25"/>
  <c r="Y38" i="25"/>
  <c r="X38" i="25"/>
  <c r="P38" i="25"/>
  <c r="AD38" i="25"/>
  <c r="Z38" i="25"/>
  <c r="AA38" i="25"/>
  <c r="AB38" i="25"/>
  <c r="AC38" i="25"/>
  <c r="AE38" i="25"/>
  <c r="W39" i="25"/>
  <c r="H39" i="25"/>
  <c r="Y39" i="25"/>
  <c r="X39" i="25"/>
  <c r="P39" i="25"/>
  <c r="AD39" i="25"/>
  <c r="Z39" i="25"/>
  <c r="AA39" i="25"/>
  <c r="AB39" i="25"/>
  <c r="AC39" i="25"/>
  <c r="AE39" i="25"/>
  <c r="W40" i="25"/>
  <c r="H40" i="25"/>
  <c r="Y40" i="25"/>
  <c r="X40" i="25"/>
  <c r="P40" i="25"/>
  <c r="AD40" i="25"/>
  <c r="Z40" i="25"/>
  <c r="AA40" i="25"/>
  <c r="AB40" i="25"/>
  <c r="AC40" i="25"/>
  <c r="AE40" i="25"/>
  <c r="W41" i="25"/>
  <c r="H41" i="25"/>
  <c r="Y41" i="25"/>
  <c r="X41" i="25"/>
  <c r="P41" i="25"/>
  <c r="AD41" i="25"/>
  <c r="Z41" i="25"/>
  <c r="AA41" i="25"/>
  <c r="AB41" i="25"/>
  <c r="AC41" i="25"/>
  <c r="AE41" i="25"/>
  <c r="W42" i="25"/>
  <c r="H42" i="25"/>
  <c r="Y42" i="25"/>
  <c r="X42" i="25"/>
  <c r="P42" i="25"/>
  <c r="AD42" i="25"/>
  <c r="Z42" i="25"/>
  <c r="AA42" i="25"/>
  <c r="AB42" i="25"/>
  <c r="AC42" i="25"/>
  <c r="AE42" i="25"/>
  <c r="W43" i="25"/>
  <c r="H43" i="25"/>
  <c r="Y43" i="25"/>
  <c r="X43" i="25"/>
  <c r="P43" i="25"/>
  <c r="AD43" i="25"/>
  <c r="Z43" i="25"/>
  <c r="AA43" i="25"/>
  <c r="AB43" i="25"/>
  <c r="AC43" i="25"/>
  <c r="AE43" i="25"/>
  <c r="W44" i="25"/>
  <c r="H44" i="25"/>
  <c r="Y44" i="25"/>
  <c r="X44" i="25"/>
  <c r="P44" i="25"/>
  <c r="AD44" i="25"/>
  <c r="Z44" i="25"/>
  <c r="AA44" i="25"/>
  <c r="AB44" i="25"/>
  <c r="AC44" i="25"/>
  <c r="AE44" i="25"/>
  <c r="W45" i="25"/>
  <c r="H45" i="25"/>
  <c r="Y45" i="25"/>
  <c r="V45" i="25"/>
  <c r="R45" i="25"/>
  <c r="S45" i="25"/>
  <c r="T45" i="25"/>
  <c r="U45" i="25"/>
  <c r="X45" i="25"/>
  <c r="P45" i="25"/>
  <c r="AD45" i="25"/>
  <c r="Z45" i="25"/>
  <c r="AA45" i="25"/>
  <c r="AB45" i="25"/>
  <c r="AC45" i="25"/>
  <c r="AE45" i="25"/>
  <c r="W46" i="25"/>
  <c r="H46" i="25"/>
  <c r="Y46" i="25"/>
  <c r="V46" i="25"/>
  <c r="R46" i="25"/>
  <c r="S46" i="25"/>
  <c r="X46" i="25"/>
  <c r="P46" i="25"/>
  <c r="Z46" i="25"/>
  <c r="AA46" i="25"/>
  <c r="AB46" i="25"/>
  <c r="AC46" i="25"/>
  <c r="AD46" i="25"/>
  <c r="AE46" i="25"/>
  <c r="T46" i="25"/>
  <c r="U46" i="25"/>
  <c r="W47" i="25"/>
  <c r="H47" i="25"/>
  <c r="X47" i="25"/>
  <c r="P47" i="25"/>
  <c r="Y47" i="25"/>
  <c r="Z47" i="25"/>
  <c r="AA47" i="25"/>
  <c r="AB47" i="25"/>
  <c r="AC47" i="25"/>
  <c r="AD47" i="25"/>
  <c r="AE47" i="25"/>
  <c r="W48" i="25"/>
  <c r="H48" i="25"/>
  <c r="Y48" i="25"/>
  <c r="X48" i="25"/>
  <c r="P48" i="25"/>
  <c r="AD48" i="25"/>
  <c r="Z48" i="25"/>
  <c r="AA48" i="25"/>
  <c r="AB48" i="25"/>
  <c r="AC48" i="25"/>
  <c r="AE48" i="25"/>
  <c r="W49" i="25"/>
  <c r="H49" i="25"/>
  <c r="X49" i="25"/>
  <c r="P49" i="25"/>
  <c r="AD49" i="25"/>
  <c r="Y49" i="25"/>
  <c r="Z49" i="25"/>
  <c r="AA49" i="25"/>
  <c r="AB49" i="25"/>
  <c r="AC49" i="25"/>
  <c r="AE49" i="25"/>
  <c r="W50" i="25"/>
  <c r="H50" i="25"/>
  <c r="Y50" i="25"/>
  <c r="X50" i="25"/>
  <c r="P50" i="25"/>
  <c r="AD50" i="25"/>
  <c r="Z50" i="25"/>
  <c r="AA50" i="25"/>
  <c r="AB50" i="25"/>
  <c r="AC50" i="25"/>
  <c r="AE50" i="25"/>
  <c r="W51" i="25"/>
  <c r="H51" i="25"/>
  <c r="X51" i="25"/>
  <c r="P51" i="25"/>
  <c r="Y51" i="25"/>
  <c r="Z51" i="25"/>
  <c r="AA51" i="25"/>
  <c r="AB51" i="25"/>
  <c r="AC51" i="25"/>
  <c r="AD51" i="25"/>
  <c r="AE51" i="25"/>
  <c r="W52" i="25"/>
  <c r="H52" i="25"/>
  <c r="Y52" i="25"/>
  <c r="X52" i="25"/>
  <c r="P52" i="25"/>
  <c r="AD52" i="25"/>
  <c r="Z52" i="25"/>
  <c r="AA52" i="25"/>
  <c r="AB52" i="25"/>
  <c r="AC52" i="25"/>
  <c r="AE52" i="25"/>
  <c r="W53" i="25"/>
  <c r="H53" i="25"/>
  <c r="X53" i="25"/>
  <c r="P53" i="25"/>
  <c r="AD53" i="25"/>
  <c r="Y53" i="25"/>
  <c r="Z53" i="25"/>
  <c r="AA53" i="25"/>
  <c r="AB53" i="25"/>
  <c r="AC53" i="25"/>
  <c r="AE53" i="25"/>
  <c r="W54" i="25"/>
  <c r="H54" i="25"/>
  <c r="Y54" i="25"/>
  <c r="X54" i="25"/>
  <c r="P54" i="25"/>
  <c r="AD54" i="25"/>
  <c r="Z54" i="25"/>
  <c r="AA54" i="25"/>
  <c r="AB54" i="25"/>
  <c r="AC54" i="25"/>
  <c r="AE54" i="25"/>
  <c r="W55" i="25"/>
  <c r="H55" i="25"/>
  <c r="X55" i="25"/>
  <c r="P55" i="25"/>
  <c r="Y55" i="25"/>
  <c r="Z55" i="25"/>
  <c r="AA55" i="25"/>
  <c r="AB55" i="25"/>
  <c r="AC55" i="25"/>
  <c r="AD55" i="25"/>
  <c r="AE55" i="25"/>
  <c r="W56" i="25"/>
  <c r="H56" i="25"/>
  <c r="Y56" i="25"/>
  <c r="V56" i="25"/>
  <c r="X56" i="25"/>
  <c r="P56" i="25"/>
  <c r="Z56" i="25"/>
  <c r="AA56" i="25"/>
  <c r="AB56" i="25"/>
  <c r="AC56" i="25"/>
  <c r="AD56" i="25"/>
  <c r="AE56" i="25"/>
  <c r="R56" i="25"/>
  <c r="S56" i="25"/>
  <c r="T56" i="25"/>
  <c r="U56" i="25"/>
  <c r="W57" i="25"/>
  <c r="H57" i="25"/>
  <c r="Y57" i="25"/>
  <c r="V57" i="25"/>
  <c r="R57" i="25"/>
  <c r="S57" i="25"/>
  <c r="T57" i="25"/>
  <c r="U57" i="25"/>
  <c r="X57" i="25"/>
  <c r="P57" i="25"/>
  <c r="AD57" i="25"/>
  <c r="Z57" i="25"/>
  <c r="AA57" i="25"/>
  <c r="AB57" i="25"/>
  <c r="AC57" i="25"/>
  <c r="AE57" i="25"/>
  <c r="W58" i="25"/>
  <c r="H58" i="25"/>
  <c r="Y58" i="25"/>
  <c r="X58" i="25"/>
  <c r="P58" i="25"/>
  <c r="AD58" i="25"/>
  <c r="Z58" i="25"/>
  <c r="AA58" i="25"/>
  <c r="AB58" i="25"/>
  <c r="AC58" i="25"/>
  <c r="AE58" i="25"/>
  <c r="W11" i="21"/>
  <c r="H11" i="21"/>
  <c r="Y11" i="21"/>
  <c r="V11" i="21"/>
  <c r="R11" i="21"/>
  <c r="S11" i="21"/>
  <c r="T11" i="21"/>
  <c r="U11" i="21"/>
  <c r="X11" i="21"/>
  <c r="P11" i="21"/>
  <c r="Z11" i="21"/>
  <c r="AA11" i="21"/>
  <c r="AB11" i="21"/>
  <c r="AC11" i="21"/>
  <c r="AD11" i="21"/>
  <c r="AE11" i="21"/>
  <c r="W12" i="21"/>
  <c r="H12" i="21"/>
  <c r="Y12" i="21"/>
  <c r="X12" i="21"/>
  <c r="P12" i="21"/>
  <c r="Z12" i="21"/>
  <c r="AA12" i="21"/>
  <c r="AB12" i="21"/>
  <c r="AC12" i="21"/>
  <c r="AD12" i="21"/>
  <c r="AE12" i="21"/>
  <c r="W13" i="21"/>
  <c r="H13" i="21"/>
  <c r="Y13" i="21"/>
  <c r="V13" i="21"/>
  <c r="R13" i="21"/>
  <c r="S13" i="21"/>
  <c r="T13" i="21"/>
  <c r="U13" i="21"/>
  <c r="X13" i="21"/>
  <c r="P13" i="21"/>
  <c r="AD13" i="21"/>
  <c r="Z13" i="21"/>
  <c r="AA13" i="21"/>
  <c r="AB13" i="21"/>
  <c r="AC13" i="21"/>
  <c r="AE13" i="21"/>
  <c r="W14" i="21"/>
  <c r="H14" i="21"/>
  <c r="Y14" i="21"/>
  <c r="X14" i="21"/>
  <c r="P14" i="21"/>
  <c r="Z14" i="21"/>
  <c r="AA14" i="21"/>
  <c r="AB14" i="21"/>
  <c r="AC14" i="21"/>
  <c r="AD14" i="21"/>
  <c r="AE14" i="21"/>
  <c r="W15" i="21"/>
  <c r="H15" i="21"/>
  <c r="Y15" i="21"/>
  <c r="V15" i="21"/>
  <c r="R15" i="21"/>
  <c r="S15" i="21"/>
  <c r="T15" i="21"/>
  <c r="U15" i="21"/>
  <c r="X15" i="21"/>
  <c r="P15" i="21"/>
  <c r="Z15" i="21"/>
  <c r="AA15" i="21"/>
  <c r="AB15" i="21"/>
  <c r="AC15" i="21"/>
  <c r="AD15" i="21"/>
  <c r="AE15" i="21"/>
  <c r="W16" i="21"/>
  <c r="H16" i="21"/>
  <c r="Y16" i="21"/>
  <c r="X16" i="21"/>
  <c r="P16" i="21"/>
  <c r="Z16" i="21"/>
  <c r="AA16" i="21"/>
  <c r="AB16" i="21"/>
  <c r="AC16" i="21"/>
  <c r="AD16" i="21"/>
  <c r="AE16" i="21"/>
  <c r="W17" i="21"/>
  <c r="H17" i="21"/>
  <c r="X17" i="21"/>
  <c r="P17" i="21"/>
  <c r="AD17" i="21"/>
  <c r="Y17" i="21"/>
  <c r="Z17" i="21"/>
  <c r="AA17" i="21"/>
  <c r="AB17" i="21"/>
  <c r="AC17" i="21"/>
  <c r="AE17" i="21"/>
  <c r="W18" i="21"/>
  <c r="H18" i="21"/>
  <c r="Y18" i="21"/>
  <c r="X18" i="21"/>
  <c r="P18" i="21"/>
  <c r="Z18" i="21"/>
  <c r="AA18" i="21"/>
  <c r="AB18" i="21"/>
  <c r="AC18" i="21"/>
  <c r="AD18" i="21"/>
  <c r="AE18" i="21"/>
  <c r="W19" i="21"/>
  <c r="H19" i="21"/>
  <c r="X19" i="21"/>
  <c r="P19" i="21"/>
  <c r="Y19" i="21"/>
  <c r="Z19" i="21"/>
  <c r="AA19" i="21"/>
  <c r="AB19" i="21"/>
  <c r="AC19" i="21"/>
  <c r="AD19" i="21"/>
  <c r="AE19" i="21"/>
  <c r="W20" i="21"/>
  <c r="H20" i="21"/>
  <c r="Y20" i="21"/>
  <c r="X20" i="21"/>
  <c r="P20" i="21"/>
  <c r="AD20" i="21"/>
  <c r="Z20" i="21"/>
  <c r="AA20" i="21"/>
  <c r="AB20" i="21"/>
  <c r="AC20" i="21"/>
  <c r="AE20" i="21"/>
  <c r="W21" i="21"/>
  <c r="H21" i="21"/>
  <c r="X21" i="21"/>
  <c r="P21" i="21"/>
  <c r="AD21" i="21"/>
  <c r="Y21" i="21"/>
  <c r="Z21" i="21"/>
  <c r="AA21" i="21"/>
  <c r="AB21" i="21"/>
  <c r="AC21" i="21"/>
  <c r="AE21" i="21"/>
  <c r="W22" i="21"/>
  <c r="H22" i="21"/>
  <c r="Y22" i="21"/>
  <c r="V22" i="21"/>
  <c r="R22" i="21"/>
  <c r="S22" i="21"/>
  <c r="T22" i="21"/>
  <c r="U22" i="21"/>
  <c r="X22" i="21"/>
  <c r="P22" i="21"/>
  <c r="AD22" i="21"/>
  <c r="Z22" i="21"/>
  <c r="AA22" i="21"/>
  <c r="AB22" i="21"/>
  <c r="AC22" i="21"/>
  <c r="AE22" i="21"/>
  <c r="W23" i="21"/>
  <c r="H23" i="21"/>
  <c r="X23" i="21"/>
  <c r="P23" i="21"/>
  <c r="AD23" i="21"/>
  <c r="Y23" i="21"/>
  <c r="Z23" i="21"/>
  <c r="AA23" i="21"/>
  <c r="AB23" i="21"/>
  <c r="AC23" i="21"/>
  <c r="AE23" i="21"/>
  <c r="W24" i="21"/>
  <c r="H24" i="21"/>
  <c r="Y24" i="21"/>
  <c r="V24" i="21"/>
  <c r="R24" i="21"/>
  <c r="S24" i="21"/>
  <c r="T24" i="21"/>
  <c r="U24" i="21"/>
  <c r="X24" i="21"/>
  <c r="P24" i="21"/>
  <c r="AD24" i="21"/>
  <c r="Z24" i="21"/>
  <c r="AA24" i="21"/>
  <c r="AB24" i="21"/>
  <c r="AC24" i="21"/>
  <c r="AE24" i="21"/>
  <c r="W25" i="21"/>
  <c r="H25" i="21"/>
  <c r="X25" i="21"/>
  <c r="P25" i="21"/>
  <c r="AD25" i="21"/>
  <c r="Y25" i="21"/>
  <c r="Z25" i="21"/>
  <c r="AA25" i="21"/>
  <c r="AB25" i="21"/>
  <c r="AC25" i="21"/>
  <c r="AE25" i="21"/>
  <c r="W26" i="21"/>
  <c r="H26" i="21"/>
  <c r="Y26" i="21"/>
  <c r="V26" i="21"/>
  <c r="R26" i="21"/>
  <c r="S26" i="21"/>
  <c r="T26" i="21"/>
  <c r="U26" i="21"/>
  <c r="X26" i="21"/>
  <c r="P26" i="21"/>
  <c r="AD26" i="21"/>
  <c r="Z26" i="21"/>
  <c r="AA26" i="21"/>
  <c r="AB26" i="21"/>
  <c r="AC26" i="21"/>
  <c r="AE26" i="21"/>
  <c r="W27" i="21"/>
  <c r="H27" i="21"/>
  <c r="X27" i="21"/>
  <c r="P27" i="21"/>
  <c r="AD27" i="21"/>
  <c r="Y27" i="21"/>
  <c r="Z27" i="21"/>
  <c r="AA27" i="21"/>
  <c r="AB27" i="21"/>
  <c r="AC27" i="21"/>
  <c r="AE27" i="21"/>
  <c r="W28" i="21"/>
  <c r="H28" i="21"/>
  <c r="Y28" i="21"/>
  <c r="V28" i="21"/>
  <c r="R28" i="21"/>
  <c r="S28" i="21"/>
  <c r="T28" i="21"/>
  <c r="U28" i="21"/>
  <c r="X28" i="21"/>
  <c r="P28" i="21"/>
  <c r="AD28" i="21"/>
  <c r="Z28" i="21"/>
  <c r="AA28" i="21"/>
  <c r="AB28" i="21"/>
  <c r="AC28" i="21"/>
  <c r="AE28" i="21"/>
  <c r="W29" i="21"/>
  <c r="H29" i="21"/>
  <c r="X29" i="21"/>
  <c r="P29" i="21"/>
  <c r="AD29" i="21"/>
  <c r="Y29" i="21"/>
  <c r="Z29" i="21"/>
  <c r="AA29" i="21"/>
  <c r="AB29" i="21"/>
  <c r="AC29" i="21"/>
  <c r="AE29" i="21"/>
  <c r="W30" i="21"/>
  <c r="H30" i="21"/>
  <c r="Y30" i="21"/>
  <c r="V30" i="21"/>
  <c r="R30" i="21"/>
  <c r="S30" i="21"/>
  <c r="T30" i="21"/>
  <c r="U30" i="21"/>
  <c r="X30" i="21"/>
  <c r="P30" i="21"/>
  <c r="AD30" i="21"/>
  <c r="Z30" i="21"/>
  <c r="AA30" i="21"/>
  <c r="AB30" i="21"/>
  <c r="AC30" i="21"/>
  <c r="AE30" i="21"/>
  <c r="W31" i="21"/>
  <c r="H31" i="21"/>
  <c r="X31" i="21"/>
  <c r="P31" i="21"/>
  <c r="AD31" i="21"/>
  <c r="Y31" i="21"/>
  <c r="Z31" i="21"/>
  <c r="AA31" i="21"/>
  <c r="AB31" i="21"/>
  <c r="AC31" i="21"/>
  <c r="AE31" i="21"/>
  <c r="W32" i="21"/>
  <c r="H32" i="21"/>
  <c r="Y32" i="21"/>
  <c r="V32" i="21"/>
  <c r="R32" i="21"/>
  <c r="S32" i="21"/>
  <c r="T32" i="21"/>
  <c r="U32" i="21"/>
  <c r="X32" i="21"/>
  <c r="P32" i="21"/>
  <c r="AD32" i="21"/>
  <c r="Z32" i="21"/>
  <c r="AA32" i="21"/>
  <c r="AB32" i="21"/>
  <c r="AC32" i="21"/>
  <c r="AE32" i="21"/>
  <c r="W33" i="21"/>
  <c r="H33" i="21"/>
  <c r="X33" i="21"/>
  <c r="P33" i="21"/>
  <c r="AD33" i="21"/>
  <c r="Y33" i="21"/>
  <c r="Z33" i="21"/>
  <c r="AA33" i="21"/>
  <c r="AB33" i="21"/>
  <c r="AC33" i="21"/>
  <c r="AE33" i="21"/>
  <c r="W34" i="21"/>
  <c r="H34" i="21"/>
  <c r="Y34" i="21"/>
  <c r="V34" i="21"/>
  <c r="R34" i="21"/>
  <c r="S34" i="21"/>
  <c r="T34" i="21"/>
  <c r="U34" i="21"/>
  <c r="X34" i="21"/>
  <c r="P34" i="21"/>
  <c r="AD34" i="21"/>
  <c r="Z34" i="21"/>
  <c r="AA34" i="21"/>
  <c r="AB34" i="21"/>
  <c r="AC34" i="21"/>
  <c r="AE34" i="21"/>
  <c r="W35" i="21"/>
  <c r="H35" i="21"/>
  <c r="X35" i="21"/>
  <c r="P35" i="21"/>
  <c r="AD35" i="21"/>
  <c r="Y35" i="21"/>
  <c r="Z35" i="21"/>
  <c r="AA35" i="21"/>
  <c r="AB35" i="21"/>
  <c r="AC35" i="21"/>
  <c r="AE35" i="21"/>
  <c r="W36" i="21"/>
  <c r="H36" i="21"/>
  <c r="Y36" i="21"/>
  <c r="V36" i="21"/>
  <c r="R36" i="21"/>
  <c r="S36" i="21"/>
  <c r="T36" i="21"/>
  <c r="U36" i="21"/>
  <c r="X36" i="21"/>
  <c r="P36" i="21"/>
  <c r="AD36" i="21"/>
  <c r="Z36" i="21"/>
  <c r="AA36" i="21"/>
  <c r="AB36" i="21"/>
  <c r="AC36" i="21"/>
  <c r="AE36" i="21"/>
  <c r="W37" i="21"/>
  <c r="H37" i="21"/>
  <c r="X37" i="21"/>
  <c r="P37" i="21"/>
  <c r="AD37" i="21"/>
  <c r="Y37" i="21"/>
  <c r="Z37" i="21"/>
  <c r="AA37" i="21"/>
  <c r="AB37" i="21"/>
  <c r="AC37" i="21"/>
  <c r="AE37" i="21"/>
  <c r="W38" i="21"/>
  <c r="H38" i="21"/>
  <c r="Y38" i="21"/>
  <c r="V38" i="21"/>
  <c r="R38" i="21"/>
  <c r="S38" i="21"/>
  <c r="T38" i="21"/>
  <c r="U38" i="21"/>
  <c r="X38" i="21"/>
  <c r="P38" i="21"/>
  <c r="AD38" i="21"/>
  <c r="Z38" i="21"/>
  <c r="AA38" i="21"/>
  <c r="AB38" i="21"/>
  <c r="AC38" i="21"/>
  <c r="AE38" i="21"/>
  <c r="W39" i="21"/>
  <c r="H39" i="21"/>
  <c r="X39" i="21"/>
  <c r="P39" i="21"/>
  <c r="AD39" i="21"/>
  <c r="Y39" i="21"/>
  <c r="Z39" i="21"/>
  <c r="AA39" i="21"/>
  <c r="AB39" i="21"/>
  <c r="AC39" i="21"/>
  <c r="AE39" i="21"/>
  <c r="W40" i="21"/>
  <c r="H40" i="21"/>
  <c r="Y40" i="21"/>
  <c r="V40" i="21"/>
  <c r="R40" i="21"/>
  <c r="S40" i="21"/>
  <c r="T40" i="21"/>
  <c r="U40" i="21"/>
  <c r="X40" i="21"/>
  <c r="P40" i="21"/>
  <c r="AD40" i="21"/>
  <c r="Z40" i="21"/>
  <c r="AA40" i="21"/>
  <c r="AB40" i="21"/>
  <c r="AC40" i="21"/>
  <c r="AE40" i="21"/>
  <c r="W41" i="21"/>
  <c r="H41" i="21"/>
  <c r="X41" i="21"/>
  <c r="P41" i="21"/>
  <c r="AD41" i="21"/>
  <c r="Y41" i="21"/>
  <c r="Z41" i="21"/>
  <c r="AA41" i="21"/>
  <c r="AB41" i="21"/>
  <c r="AC41" i="21"/>
  <c r="AE41" i="21"/>
  <c r="W42" i="21"/>
  <c r="H42" i="21"/>
  <c r="Y42" i="21"/>
  <c r="V42" i="21"/>
  <c r="R42" i="21"/>
  <c r="S42" i="21"/>
  <c r="T42" i="21"/>
  <c r="U42" i="21"/>
  <c r="X42" i="21"/>
  <c r="P42" i="21"/>
  <c r="AD42" i="21"/>
  <c r="Z42" i="21"/>
  <c r="AA42" i="21"/>
  <c r="AB42" i="21"/>
  <c r="AC42" i="21"/>
  <c r="AE42" i="21"/>
  <c r="W43" i="21"/>
  <c r="H43" i="21"/>
  <c r="X43" i="21"/>
  <c r="P43" i="21"/>
  <c r="AD43" i="21"/>
  <c r="Y43" i="21"/>
  <c r="Z43" i="21"/>
  <c r="AA43" i="21"/>
  <c r="AB43" i="21"/>
  <c r="AC43" i="21"/>
  <c r="AE43" i="21"/>
  <c r="W44" i="21"/>
  <c r="H44" i="21"/>
  <c r="Y44" i="21"/>
  <c r="V44" i="21"/>
  <c r="R44" i="21"/>
  <c r="S44" i="21"/>
  <c r="T44" i="21"/>
  <c r="U44" i="21"/>
  <c r="X44" i="21"/>
  <c r="P44" i="21"/>
  <c r="AD44" i="21"/>
  <c r="Z44" i="21"/>
  <c r="AA44" i="21"/>
  <c r="AB44" i="21"/>
  <c r="AC44" i="21"/>
  <c r="AE44" i="21"/>
  <c r="W45" i="21"/>
  <c r="H45" i="21"/>
  <c r="X45" i="21"/>
  <c r="P45" i="21"/>
  <c r="AD45" i="21"/>
  <c r="Y45" i="21"/>
  <c r="Z45" i="21"/>
  <c r="AA45" i="21"/>
  <c r="AB45" i="21"/>
  <c r="AC45" i="21"/>
  <c r="AE45" i="21"/>
  <c r="W46" i="21"/>
  <c r="H46" i="21"/>
  <c r="Y46" i="21"/>
  <c r="V46" i="21"/>
  <c r="R46" i="21"/>
  <c r="S46" i="21"/>
  <c r="T46" i="21"/>
  <c r="U46" i="21"/>
  <c r="X46" i="21"/>
  <c r="P46" i="21"/>
  <c r="AD46" i="21"/>
  <c r="Z46" i="21"/>
  <c r="AA46" i="21"/>
  <c r="AB46" i="21"/>
  <c r="AC46" i="21"/>
  <c r="AE46" i="21"/>
  <c r="W47" i="21"/>
  <c r="H47" i="21"/>
  <c r="X47" i="21"/>
  <c r="P47" i="21"/>
  <c r="AD47" i="21"/>
  <c r="Y47" i="21"/>
  <c r="Z47" i="21"/>
  <c r="AA47" i="21"/>
  <c r="AB47" i="21"/>
  <c r="AC47" i="21"/>
  <c r="AE47" i="21"/>
  <c r="W48" i="21"/>
  <c r="H48" i="21"/>
  <c r="Y48" i="21"/>
  <c r="V48" i="21"/>
  <c r="R48" i="21"/>
  <c r="S48" i="21"/>
  <c r="T48" i="21"/>
  <c r="U48" i="21"/>
  <c r="X48" i="21"/>
  <c r="P48" i="21"/>
  <c r="AD48" i="21"/>
  <c r="Z48" i="21"/>
  <c r="AA48" i="21"/>
  <c r="AB48" i="21"/>
  <c r="AC48" i="21"/>
  <c r="AE48" i="21"/>
  <c r="W49" i="21"/>
  <c r="H49" i="21"/>
  <c r="X49" i="21"/>
  <c r="P49" i="21"/>
  <c r="AD49" i="21"/>
  <c r="Y49" i="21"/>
  <c r="Z49" i="21"/>
  <c r="AA49" i="21"/>
  <c r="AB49" i="21"/>
  <c r="AC49" i="21"/>
  <c r="AE49" i="21"/>
  <c r="W50" i="21"/>
  <c r="H50" i="21"/>
  <c r="Y50" i="21"/>
  <c r="V50" i="21"/>
  <c r="R50" i="21"/>
  <c r="S50" i="21"/>
  <c r="T50" i="21"/>
  <c r="U50" i="21"/>
  <c r="X50" i="21"/>
  <c r="P50" i="21"/>
  <c r="AD50" i="21"/>
  <c r="Z50" i="21"/>
  <c r="AA50" i="21"/>
  <c r="AB50" i="21"/>
  <c r="AC50" i="21"/>
  <c r="AE50" i="21"/>
  <c r="W51" i="21"/>
  <c r="H51" i="21"/>
  <c r="X51" i="21"/>
  <c r="P51" i="21"/>
  <c r="AD51" i="21"/>
  <c r="Y51" i="21"/>
  <c r="Z51" i="21"/>
  <c r="AA51" i="21"/>
  <c r="AB51" i="21"/>
  <c r="AC51" i="21"/>
  <c r="AE51" i="21"/>
  <c r="W52" i="21"/>
  <c r="H52" i="21"/>
  <c r="Y52" i="21"/>
  <c r="V52" i="21"/>
  <c r="R52" i="21"/>
  <c r="S52" i="21"/>
  <c r="T52" i="21"/>
  <c r="U52" i="21"/>
  <c r="X52" i="21"/>
  <c r="P52" i="21"/>
  <c r="AD52" i="21"/>
  <c r="Z52" i="21"/>
  <c r="AA52" i="21"/>
  <c r="AB52" i="21"/>
  <c r="AC52" i="21"/>
  <c r="AE52" i="21"/>
  <c r="W53" i="21"/>
  <c r="H53" i="21"/>
  <c r="X53" i="21"/>
  <c r="P53" i="21"/>
  <c r="AD53" i="21"/>
  <c r="Y53" i="21"/>
  <c r="Z53" i="21"/>
  <c r="AA53" i="21"/>
  <c r="AB53" i="21"/>
  <c r="AC53" i="21"/>
  <c r="AE53" i="21"/>
  <c r="W54" i="21"/>
  <c r="H54" i="21"/>
  <c r="Y54" i="21"/>
  <c r="V54" i="21"/>
  <c r="R54" i="21"/>
  <c r="S54" i="21"/>
  <c r="T54" i="21"/>
  <c r="U54" i="21"/>
  <c r="X54" i="21"/>
  <c r="P54" i="21"/>
  <c r="AD54" i="21"/>
  <c r="Z54" i="21"/>
  <c r="AA54" i="21"/>
  <c r="AB54" i="21"/>
  <c r="AC54" i="21"/>
  <c r="AE54" i="21"/>
  <c r="W55" i="21"/>
  <c r="H55" i="21"/>
  <c r="X55" i="21"/>
  <c r="P55" i="21"/>
  <c r="AD55" i="21"/>
  <c r="Y55" i="21"/>
  <c r="Z55" i="21"/>
  <c r="AA55" i="21"/>
  <c r="AB55" i="21"/>
  <c r="AC55" i="21"/>
  <c r="AE55" i="21"/>
  <c r="W56" i="21"/>
  <c r="H56" i="21"/>
  <c r="Y56" i="21"/>
  <c r="V56" i="21"/>
  <c r="R56" i="21"/>
  <c r="S56" i="21"/>
  <c r="T56" i="21"/>
  <c r="U56" i="21"/>
  <c r="X56" i="21"/>
  <c r="P56" i="21"/>
  <c r="AD56" i="21"/>
  <c r="Z56" i="21"/>
  <c r="AA56" i="21"/>
  <c r="AB56" i="21"/>
  <c r="AC56" i="21"/>
  <c r="AE56" i="21"/>
  <c r="W57" i="21"/>
  <c r="H57" i="21"/>
  <c r="X57" i="21"/>
  <c r="P57" i="21"/>
  <c r="AD57" i="21"/>
  <c r="Y57" i="21"/>
  <c r="Z57" i="21"/>
  <c r="AA57" i="21"/>
  <c r="AB57" i="21"/>
  <c r="AC57" i="21"/>
  <c r="AE57" i="21"/>
  <c r="W58" i="21"/>
  <c r="H58" i="21"/>
  <c r="Y58" i="21"/>
  <c r="V58" i="21"/>
  <c r="R58" i="21"/>
  <c r="S58" i="21"/>
  <c r="T58" i="21"/>
  <c r="U58" i="21"/>
  <c r="X58" i="21"/>
  <c r="P58" i="21"/>
  <c r="AD58" i="21"/>
  <c r="Z58" i="21"/>
  <c r="AA58" i="21"/>
  <c r="AB58" i="21"/>
  <c r="AC58" i="21"/>
  <c r="AE58" i="21"/>
  <c r="W11" i="19"/>
  <c r="H11" i="19"/>
  <c r="X11" i="19"/>
  <c r="P11" i="19"/>
  <c r="AD11" i="19"/>
  <c r="Y11" i="19"/>
  <c r="Z11" i="19"/>
  <c r="AA11" i="19"/>
  <c r="AB11" i="19"/>
  <c r="AC11" i="19"/>
  <c r="AE11" i="19"/>
  <c r="W12" i="19"/>
  <c r="H12" i="19"/>
  <c r="Y12" i="19"/>
  <c r="V12" i="19"/>
  <c r="R12" i="19"/>
  <c r="S12" i="19"/>
  <c r="T12" i="19"/>
  <c r="U12" i="19"/>
  <c r="X12" i="19"/>
  <c r="P12" i="19"/>
  <c r="AD12" i="19"/>
  <c r="Z12" i="19"/>
  <c r="AA12" i="19"/>
  <c r="AB12" i="19"/>
  <c r="AC12" i="19"/>
  <c r="AE12" i="19"/>
  <c r="W13" i="19"/>
  <c r="H13" i="19"/>
  <c r="X13" i="19"/>
  <c r="P13" i="19"/>
  <c r="AD13" i="19"/>
  <c r="Y13" i="19"/>
  <c r="Z13" i="19"/>
  <c r="AA13" i="19"/>
  <c r="AB13" i="19"/>
  <c r="AC13" i="19"/>
  <c r="AE13" i="19"/>
  <c r="W14" i="19"/>
  <c r="H14" i="19"/>
  <c r="Y14" i="19"/>
  <c r="V14" i="19"/>
  <c r="R14" i="19"/>
  <c r="S14" i="19"/>
  <c r="T14" i="19"/>
  <c r="U14" i="19"/>
  <c r="X14" i="19"/>
  <c r="P14" i="19"/>
  <c r="AD14" i="19"/>
  <c r="Z14" i="19"/>
  <c r="AA14" i="19"/>
  <c r="AB14" i="19"/>
  <c r="AC14" i="19"/>
  <c r="AE14" i="19"/>
  <c r="W15" i="19"/>
  <c r="H15" i="19"/>
  <c r="X15" i="19"/>
  <c r="P15" i="19"/>
  <c r="AD15" i="19"/>
  <c r="Y15" i="19"/>
  <c r="Z15" i="19"/>
  <c r="AA15" i="19"/>
  <c r="AB15" i="19"/>
  <c r="AC15" i="19"/>
  <c r="AE15" i="19"/>
  <c r="W16" i="19"/>
  <c r="H16" i="19"/>
  <c r="Y16" i="19"/>
  <c r="V16" i="19"/>
  <c r="R16" i="19"/>
  <c r="S16" i="19"/>
  <c r="T16" i="19"/>
  <c r="U16" i="19"/>
  <c r="X16" i="19"/>
  <c r="P16" i="19"/>
  <c r="AD16" i="19"/>
  <c r="Z16" i="19"/>
  <c r="AA16" i="19"/>
  <c r="AB16" i="19"/>
  <c r="AC16" i="19"/>
  <c r="AE16" i="19"/>
  <c r="W17" i="19"/>
  <c r="H17" i="19"/>
  <c r="X17" i="19"/>
  <c r="P17" i="19"/>
  <c r="AD17" i="19"/>
  <c r="Y17" i="19"/>
  <c r="Z17" i="19"/>
  <c r="AA17" i="19"/>
  <c r="AB17" i="19"/>
  <c r="AC17" i="19"/>
  <c r="AE17" i="19"/>
  <c r="W18" i="19"/>
  <c r="H18" i="19"/>
  <c r="Y18" i="19"/>
  <c r="V18" i="19"/>
  <c r="R18" i="19"/>
  <c r="S18" i="19"/>
  <c r="T18" i="19"/>
  <c r="U18" i="19"/>
  <c r="X18" i="19"/>
  <c r="P18" i="19"/>
  <c r="AD18" i="19"/>
  <c r="Z18" i="19"/>
  <c r="AA18" i="19"/>
  <c r="AB18" i="19"/>
  <c r="AC18" i="19"/>
  <c r="AE18" i="19"/>
  <c r="W19" i="19"/>
  <c r="H19" i="19"/>
  <c r="X19" i="19"/>
  <c r="P19" i="19"/>
  <c r="AD19" i="19"/>
  <c r="Y19" i="19"/>
  <c r="Z19" i="19"/>
  <c r="AA19" i="19"/>
  <c r="AB19" i="19"/>
  <c r="AC19" i="19"/>
  <c r="AE19" i="19"/>
  <c r="W20" i="19"/>
  <c r="H20" i="19"/>
  <c r="Y20" i="19"/>
  <c r="V20" i="19"/>
  <c r="R20" i="19"/>
  <c r="S20" i="19"/>
  <c r="T20" i="19"/>
  <c r="U20" i="19"/>
  <c r="X20" i="19"/>
  <c r="P20" i="19"/>
  <c r="AD20" i="19"/>
  <c r="Z20" i="19"/>
  <c r="AA20" i="19"/>
  <c r="AB20" i="19"/>
  <c r="AC20" i="19"/>
  <c r="AE20" i="19"/>
  <c r="W21" i="19"/>
  <c r="H21" i="19"/>
  <c r="X21" i="19"/>
  <c r="P21" i="19"/>
  <c r="AD21" i="19"/>
  <c r="Y21" i="19"/>
  <c r="Z21" i="19"/>
  <c r="AA21" i="19"/>
  <c r="AB21" i="19"/>
  <c r="AC21" i="19"/>
  <c r="AE21" i="19"/>
  <c r="W22" i="19"/>
  <c r="H22" i="19"/>
  <c r="Y22" i="19"/>
  <c r="V22" i="19"/>
  <c r="R22" i="19"/>
  <c r="S22" i="19"/>
  <c r="T22" i="19"/>
  <c r="U22" i="19"/>
  <c r="X22" i="19"/>
  <c r="P22" i="19"/>
  <c r="AD22" i="19"/>
  <c r="Z22" i="19"/>
  <c r="AA22" i="19"/>
  <c r="AB22" i="19"/>
  <c r="AC22" i="19"/>
  <c r="AE22" i="19"/>
  <c r="W23" i="19"/>
  <c r="H23" i="19"/>
  <c r="X23" i="19"/>
  <c r="P23" i="19"/>
  <c r="AD23" i="19"/>
  <c r="Y23" i="19"/>
  <c r="Z23" i="19"/>
  <c r="AA23" i="19"/>
  <c r="AB23" i="19"/>
  <c r="AC23" i="19"/>
  <c r="AE23" i="19"/>
  <c r="W24" i="19"/>
  <c r="H24" i="19"/>
  <c r="Y24" i="19"/>
  <c r="V24" i="19"/>
  <c r="R24" i="19"/>
  <c r="S24" i="19"/>
  <c r="T24" i="19"/>
  <c r="U24" i="19"/>
  <c r="X24" i="19"/>
  <c r="P24" i="19"/>
  <c r="AD24" i="19"/>
  <c r="Z24" i="19"/>
  <c r="AA24" i="19"/>
  <c r="AB24" i="19"/>
  <c r="AC24" i="19"/>
  <c r="AE24" i="19"/>
  <c r="W25" i="19"/>
  <c r="H25" i="19"/>
  <c r="X25" i="19"/>
  <c r="P25" i="19"/>
  <c r="AD25" i="19"/>
  <c r="Y25" i="19"/>
  <c r="Z25" i="19"/>
  <c r="AA25" i="19"/>
  <c r="AB25" i="19"/>
  <c r="AC25" i="19"/>
  <c r="AE25" i="19"/>
  <c r="W26" i="19"/>
  <c r="H26" i="19"/>
  <c r="Y26" i="19"/>
  <c r="V26" i="19"/>
  <c r="R26" i="19"/>
  <c r="S26" i="19"/>
  <c r="T26" i="19"/>
  <c r="U26" i="19"/>
  <c r="X26" i="19"/>
  <c r="P26" i="19"/>
  <c r="AD26" i="19"/>
  <c r="Z26" i="19"/>
  <c r="AA26" i="19"/>
  <c r="AB26" i="19"/>
  <c r="AC26" i="19"/>
  <c r="AE26" i="19"/>
  <c r="W27" i="19"/>
  <c r="H27" i="19"/>
  <c r="X27" i="19"/>
  <c r="P27" i="19"/>
  <c r="AD27" i="19"/>
  <c r="Y27" i="19"/>
  <c r="Z27" i="19"/>
  <c r="AA27" i="19"/>
  <c r="AB27" i="19"/>
  <c r="AC27" i="19"/>
  <c r="AE27" i="19"/>
  <c r="W28" i="19"/>
  <c r="H28" i="19"/>
  <c r="Y28" i="19"/>
  <c r="V28" i="19"/>
  <c r="R28" i="19"/>
  <c r="S28" i="19"/>
  <c r="T28" i="19"/>
  <c r="U28" i="19"/>
  <c r="X28" i="19"/>
  <c r="P28" i="19"/>
  <c r="AD28" i="19"/>
  <c r="Z28" i="19"/>
  <c r="AA28" i="19"/>
  <c r="AB28" i="19"/>
  <c r="AC28" i="19"/>
  <c r="AE28" i="19"/>
  <c r="W29" i="19"/>
  <c r="H29" i="19"/>
  <c r="X29" i="19"/>
  <c r="P29" i="19"/>
  <c r="AD29" i="19"/>
  <c r="Y29" i="19"/>
  <c r="Z29" i="19"/>
  <c r="AA29" i="19"/>
  <c r="AB29" i="19"/>
  <c r="AC29" i="19"/>
  <c r="AE29" i="19"/>
  <c r="W30" i="19"/>
  <c r="H30" i="19"/>
  <c r="Y30" i="19"/>
  <c r="V30" i="19"/>
  <c r="R30" i="19"/>
  <c r="S30" i="19"/>
  <c r="T30" i="19"/>
  <c r="U30" i="19"/>
  <c r="X30" i="19"/>
  <c r="P30" i="19"/>
  <c r="AD30" i="19"/>
  <c r="Z30" i="19"/>
  <c r="AA30" i="19"/>
  <c r="AB30" i="19"/>
  <c r="AC30" i="19"/>
  <c r="AE30" i="19"/>
  <c r="W31" i="19"/>
  <c r="H31" i="19"/>
  <c r="X31" i="19"/>
  <c r="P31" i="19"/>
  <c r="AD31" i="19"/>
  <c r="Y31" i="19"/>
  <c r="Z31" i="19"/>
  <c r="AA31" i="19"/>
  <c r="AB31" i="19"/>
  <c r="AC31" i="19"/>
  <c r="AE31" i="19"/>
  <c r="W32" i="19"/>
  <c r="H32" i="19"/>
  <c r="Y32" i="19"/>
  <c r="V32" i="19"/>
  <c r="R32" i="19"/>
  <c r="S32" i="19"/>
  <c r="T32" i="19"/>
  <c r="U32" i="19"/>
  <c r="X32" i="19"/>
  <c r="P32" i="19"/>
  <c r="AD32" i="19"/>
  <c r="Z32" i="19"/>
  <c r="AA32" i="19"/>
  <c r="AB32" i="19"/>
  <c r="AC32" i="19"/>
  <c r="AE32" i="19"/>
  <c r="W33" i="19"/>
  <c r="H33" i="19"/>
  <c r="X33" i="19"/>
  <c r="P33" i="19"/>
  <c r="AD33" i="19"/>
  <c r="Y33" i="19"/>
  <c r="Z33" i="19"/>
  <c r="AA33" i="19"/>
  <c r="AB33" i="19"/>
  <c r="AC33" i="19"/>
  <c r="AE33" i="19"/>
  <c r="W34" i="19"/>
  <c r="H34" i="19"/>
  <c r="Y34" i="19"/>
  <c r="V34" i="19"/>
  <c r="R34" i="19"/>
  <c r="S34" i="19"/>
  <c r="T34" i="19"/>
  <c r="U34" i="19"/>
  <c r="X34" i="19"/>
  <c r="P34" i="19"/>
  <c r="AD34" i="19"/>
  <c r="Z34" i="19"/>
  <c r="AA34" i="19"/>
  <c r="AB34" i="19"/>
  <c r="AC34" i="19"/>
  <c r="AE34" i="19"/>
  <c r="W35" i="19"/>
  <c r="H35" i="19"/>
  <c r="X35" i="19"/>
  <c r="P35" i="19"/>
  <c r="AD35" i="19"/>
  <c r="Y35" i="19"/>
  <c r="Z35" i="19"/>
  <c r="AA35" i="19"/>
  <c r="AB35" i="19"/>
  <c r="AC35" i="19"/>
  <c r="AE35" i="19"/>
  <c r="W36" i="19"/>
  <c r="H36" i="19"/>
  <c r="Y36" i="19"/>
  <c r="V36" i="19"/>
  <c r="R36" i="19"/>
  <c r="S36" i="19"/>
  <c r="T36" i="19"/>
  <c r="U36" i="19"/>
  <c r="X36" i="19"/>
  <c r="P36" i="19"/>
  <c r="AD36" i="19"/>
  <c r="Z36" i="19"/>
  <c r="AA36" i="19"/>
  <c r="AB36" i="19"/>
  <c r="AC36" i="19"/>
  <c r="AE36" i="19"/>
  <c r="W37" i="19"/>
  <c r="H37" i="19"/>
  <c r="X37" i="19"/>
  <c r="P37" i="19"/>
  <c r="AD37" i="19"/>
  <c r="Y37" i="19"/>
  <c r="Z37" i="19"/>
  <c r="AA37" i="19"/>
  <c r="AB37" i="19"/>
  <c r="AC37" i="19"/>
  <c r="AE37" i="19"/>
  <c r="W38" i="19"/>
  <c r="H38" i="19"/>
  <c r="Y38" i="19"/>
  <c r="V38" i="19"/>
  <c r="R38" i="19"/>
  <c r="S38" i="19"/>
  <c r="T38" i="19"/>
  <c r="U38" i="19"/>
  <c r="X38" i="19"/>
  <c r="P38" i="19"/>
  <c r="AD38" i="19"/>
  <c r="Z38" i="19"/>
  <c r="AA38" i="19"/>
  <c r="AB38" i="19"/>
  <c r="AC38" i="19"/>
  <c r="AE38" i="19"/>
  <c r="W39" i="19"/>
  <c r="H39" i="19"/>
  <c r="X39" i="19"/>
  <c r="P39" i="19"/>
  <c r="AD39" i="19"/>
  <c r="Y39" i="19"/>
  <c r="Z39" i="19"/>
  <c r="AA39" i="19"/>
  <c r="AB39" i="19"/>
  <c r="AC39" i="19"/>
  <c r="AE39" i="19"/>
  <c r="W40" i="19"/>
  <c r="H40" i="19"/>
  <c r="Y40" i="19"/>
  <c r="V40" i="19"/>
  <c r="R40" i="19"/>
  <c r="S40" i="19"/>
  <c r="T40" i="19"/>
  <c r="U40" i="19"/>
  <c r="X40" i="19"/>
  <c r="P40" i="19"/>
  <c r="AD40" i="19"/>
  <c r="Z40" i="19"/>
  <c r="AA40" i="19"/>
  <c r="AB40" i="19"/>
  <c r="AC40" i="19"/>
  <c r="AE40" i="19"/>
  <c r="W41" i="19"/>
  <c r="H41" i="19"/>
  <c r="X41" i="19"/>
  <c r="P41" i="19"/>
  <c r="AD41" i="19"/>
  <c r="Y41" i="19"/>
  <c r="Z41" i="19"/>
  <c r="AA41" i="19"/>
  <c r="AB41" i="19"/>
  <c r="AC41" i="19"/>
  <c r="AE41" i="19"/>
  <c r="W42" i="19"/>
  <c r="H42" i="19"/>
  <c r="Y42" i="19"/>
  <c r="V42" i="19"/>
  <c r="R42" i="19"/>
  <c r="S42" i="19"/>
  <c r="T42" i="19"/>
  <c r="U42" i="19"/>
  <c r="X42" i="19"/>
  <c r="P42" i="19"/>
  <c r="AD42" i="19"/>
  <c r="Z42" i="19"/>
  <c r="AA42" i="19"/>
  <c r="AB42" i="19"/>
  <c r="AC42" i="19"/>
  <c r="AE42" i="19"/>
  <c r="W43" i="19"/>
  <c r="H43" i="19"/>
  <c r="X43" i="19"/>
  <c r="P43" i="19"/>
  <c r="AD43" i="19"/>
  <c r="Y43" i="19"/>
  <c r="Z43" i="19"/>
  <c r="AA43" i="19"/>
  <c r="AB43" i="19"/>
  <c r="AC43" i="19"/>
  <c r="AE43" i="19"/>
  <c r="W44" i="19"/>
  <c r="H44" i="19"/>
  <c r="Y44" i="19"/>
  <c r="V44" i="19"/>
  <c r="R44" i="19"/>
  <c r="S44" i="19"/>
  <c r="T44" i="19"/>
  <c r="U44" i="19"/>
  <c r="X44" i="19"/>
  <c r="P44" i="19"/>
  <c r="AD44" i="19"/>
  <c r="Z44" i="19"/>
  <c r="AA44" i="19"/>
  <c r="AB44" i="19"/>
  <c r="AC44" i="19"/>
  <c r="AE44" i="19"/>
  <c r="W45" i="19"/>
  <c r="H45" i="19"/>
  <c r="X45" i="19"/>
  <c r="P45" i="19"/>
  <c r="AD45" i="19"/>
  <c r="Y45" i="19"/>
  <c r="Z45" i="19"/>
  <c r="AA45" i="19"/>
  <c r="AB45" i="19"/>
  <c r="AC45" i="19"/>
  <c r="AE45" i="19"/>
  <c r="W46" i="19"/>
  <c r="H46" i="19"/>
  <c r="Y46" i="19"/>
  <c r="V46" i="19"/>
  <c r="R46" i="19"/>
  <c r="S46" i="19"/>
  <c r="T46" i="19"/>
  <c r="U46" i="19"/>
  <c r="X46" i="19"/>
  <c r="P46" i="19"/>
  <c r="AD46" i="19"/>
  <c r="Z46" i="19"/>
  <c r="AA46" i="19"/>
  <c r="AB46" i="19"/>
  <c r="AC46" i="19"/>
  <c r="AE46" i="19"/>
  <c r="W47" i="19"/>
  <c r="H47" i="19"/>
  <c r="X47" i="19"/>
  <c r="P47" i="19"/>
  <c r="AD47" i="19"/>
  <c r="Y47" i="19"/>
  <c r="Z47" i="19"/>
  <c r="AA47" i="19"/>
  <c r="AB47" i="19"/>
  <c r="AC47" i="19"/>
  <c r="AE47" i="19"/>
  <c r="W48" i="19"/>
  <c r="H48" i="19"/>
  <c r="Y48" i="19"/>
  <c r="V48" i="19"/>
  <c r="R48" i="19"/>
  <c r="S48" i="19"/>
  <c r="T48" i="19"/>
  <c r="U48" i="19"/>
  <c r="X48" i="19"/>
  <c r="P48" i="19"/>
  <c r="AD48" i="19"/>
  <c r="Z48" i="19"/>
  <c r="AA48" i="19"/>
  <c r="AB48" i="19"/>
  <c r="AC48" i="19"/>
  <c r="AE48" i="19"/>
  <c r="W49" i="19"/>
  <c r="H49" i="19"/>
  <c r="X49" i="19"/>
  <c r="P49" i="19"/>
  <c r="AD49" i="19"/>
  <c r="Y49" i="19"/>
  <c r="Z49" i="19"/>
  <c r="AA49" i="19"/>
  <c r="AB49" i="19"/>
  <c r="AC49" i="19"/>
  <c r="AE49" i="19"/>
  <c r="W50" i="19"/>
  <c r="H50" i="19"/>
  <c r="Y50" i="19"/>
  <c r="V50" i="19"/>
  <c r="R50" i="19"/>
  <c r="S50" i="19"/>
  <c r="T50" i="19"/>
  <c r="U50" i="19"/>
  <c r="X50" i="19"/>
  <c r="P50" i="19"/>
  <c r="AD50" i="19"/>
  <c r="Z50" i="19"/>
  <c r="AA50" i="19"/>
  <c r="AB50" i="19"/>
  <c r="AC50" i="19"/>
  <c r="AE50" i="19"/>
  <c r="W51" i="19"/>
  <c r="H51" i="19"/>
  <c r="X51" i="19"/>
  <c r="P51" i="19"/>
  <c r="AD51" i="19"/>
  <c r="Y51" i="19"/>
  <c r="Z51" i="19"/>
  <c r="AA51" i="19"/>
  <c r="AB51" i="19"/>
  <c r="AC51" i="19"/>
  <c r="AE51" i="19"/>
  <c r="W52" i="19"/>
  <c r="H52" i="19"/>
  <c r="Y52" i="19"/>
  <c r="V52" i="19"/>
  <c r="R52" i="19"/>
  <c r="S52" i="19"/>
  <c r="T52" i="19"/>
  <c r="U52" i="19"/>
  <c r="X52" i="19"/>
  <c r="P52" i="19"/>
  <c r="AD52" i="19"/>
  <c r="Z52" i="19"/>
  <c r="AA52" i="19"/>
  <c r="AB52" i="19"/>
  <c r="AC52" i="19"/>
  <c r="AE52" i="19"/>
  <c r="W53" i="19"/>
  <c r="H53" i="19"/>
  <c r="X53" i="19"/>
  <c r="P53" i="19"/>
  <c r="AD53" i="19"/>
  <c r="Y53" i="19"/>
  <c r="Z53" i="19"/>
  <c r="AA53" i="19"/>
  <c r="AB53" i="19"/>
  <c r="AC53" i="19"/>
  <c r="AE53" i="19"/>
  <c r="W54" i="19"/>
  <c r="H54" i="19"/>
  <c r="Y54" i="19"/>
  <c r="V54" i="19"/>
  <c r="R54" i="19"/>
  <c r="S54" i="19"/>
  <c r="T54" i="19"/>
  <c r="U54" i="19"/>
  <c r="X54" i="19"/>
  <c r="P54" i="19"/>
  <c r="AD54" i="19"/>
  <c r="Z54" i="19"/>
  <c r="AA54" i="19"/>
  <c r="AB54" i="19"/>
  <c r="AC54" i="19"/>
  <c r="AE54" i="19"/>
  <c r="W55" i="19"/>
  <c r="H55" i="19"/>
  <c r="X55" i="19"/>
  <c r="P55" i="19"/>
  <c r="AD55" i="19"/>
  <c r="Y55" i="19"/>
  <c r="Z55" i="19"/>
  <c r="AA55" i="19"/>
  <c r="AB55" i="19"/>
  <c r="AC55" i="19"/>
  <c r="AE55" i="19"/>
  <c r="W56" i="19"/>
  <c r="H56" i="19"/>
  <c r="Y56" i="19"/>
  <c r="V56" i="19"/>
  <c r="R56" i="19"/>
  <c r="S56" i="19"/>
  <c r="T56" i="19"/>
  <c r="U56" i="19"/>
  <c r="X56" i="19"/>
  <c r="P56" i="19"/>
  <c r="AD56" i="19"/>
  <c r="Z56" i="19"/>
  <c r="AA56" i="19"/>
  <c r="AB56" i="19"/>
  <c r="AC56" i="19"/>
  <c r="AE56" i="19"/>
  <c r="W57" i="19"/>
  <c r="H57" i="19"/>
  <c r="X57" i="19"/>
  <c r="P57" i="19"/>
  <c r="AD57" i="19"/>
  <c r="Y57" i="19"/>
  <c r="Z57" i="19"/>
  <c r="AA57" i="19"/>
  <c r="AB57" i="19"/>
  <c r="AC57" i="19"/>
  <c r="AE57" i="19"/>
  <c r="W58" i="19"/>
  <c r="H58" i="19"/>
  <c r="Y58" i="19"/>
  <c r="V58" i="19"/>
  <c r="R58" i="19"/>
  <c r="S58" i="19"/>
  <c r="T58" i="19"/>
  <c r="U58" i="19"/>
  <c r="X58" i="19"/>
  <c r="P58" i="19"/>
  <c r="AD58" i="19"/>
  <c r="Z58" i="19"/>
  <c r="AA58" i="19"/>
  <c r="AB58" i="19"/>
  <c r="AC58" i="19"/>
  <c r="AE58" i="19"/>
  <c r="W11" i="17"/>
  <c r="H11" i="17"/>
  <c r="X11" i="17"/>
  <c r="P11" i="17"/>
  <c r="AD11" i="17"/>
  <c r="Y11" i="17"/>
  <c r="Z11" i="17"/>
  <c r="AA11" i="17"/>
  <c r="AB11" i="17"/>
  <c r="AC11" i="17"/>
  <c r="AE11" i="17"/>
  <c r="W12" i="17"/>
  <c r="H12" i="17"/>
  <c r="Y12" i="17"/>
  <c r="V12" i="17"/>
  <c r="R12" i="17"/>
  <c r="S12" i="17"/>
  <c r="T12" i="17"/>
  <c r="U12" i="17"/>
  <c r="X12" i="17"/>
  <c r="P12" i="17"/>
  <c r="AD12" i="17"/>
  <c r="Z12" i="17"/>
  <c r="AA12" i="17"/>
  <c r="AB12" i="17"/>
  <c r="AC12" i="17"/>
  <c r="AE12" i="17"/>
  <c r="W13" i="17"/>
  <c r="H13" i="17"/>
  <c r="X13" i="17"/>
  <c r="P13" i="17"/>
  <c r="AD13" i="17"/>
  <c r="Y13" i="17"/>
  <c r="Z13" i="17"/>
  <c r="AA13" i="17"/>
  <c r="AB13" i="17"/>
  <c r="AC13" i="17"/>
  <c r="AE13" i="17"/>
  <c r="W14" i="17"/>
  <c r="H14" i="17"/>
  <c r="Y14" i="17"/>
  <c r="V14" i="17"/>
  <c r="R14" i="17"/>
  <c r="S14" i="17"/>
  <c r="T14" i="17"/>
  <c r="U14" i="17"/>
  <c r="X14" i="17"/>
  <c r="P14" i="17"/>
  <c r="AD14" i="17"/>
  <c r="Z14" i="17"/>
  <c r="AA14" i="17"/>
  <c r="AB14" i="17"/>
  <c r="AC14" i="17"/>
  <c r="AE14" i="17"/>
  <c r="W15" i="17"/>
  <c r="H15" i="17"/>
  <c r="X15" i="17"/>
  <c r="P15" i="17"/>
  <c r="AD15" i="17"/>
  <c r="Y15" i="17"/>
  <c r="Z15" i="17"/>
  <c r="AA15" i="17"/>
  <c r="AB15" i="17"/>
  <c r="AC15" i="17"/>
  <c r="AE15" i="17"/>
  <c r="W16" i="17"/>
  <c r="H16" i="17"/>
  <c r="Y16" i="17"/>
  <c r="V16" i="17"/>
  <c r="R16" i="17"/>
  <c r="S16" i="17"/>
  <c r="T16" i="17"/>
  <c r="U16" i="17"/>
  <c r="X16" i="17"/>
  <c r="P16" i="17"/>
  <c r="AD16" i="17"/>
  <c r="Z16" i="17"/>
  <c r="AA16" i="17"/>
  <c r="AB16" i="17"/>
  <c r="AC16" i="17"/>
  <c r="AE16" i="17"/>
  <c r="W17" i="17"/>
  <c r="H17" i="17"/>
  <c r="X17" i="17"/>
  <c r="P17" i="17"/>
  <c r="AD17" i="17"/>
  <c r="Y17" i="17"/>
  <c r="Z17" i="17"/>
  <c r="AA17" i="17"/>
  <c r="AB17" i="17"/>
  <c r="AC17" i="17"/>
  <c r="AE17" i="17"/>
  <c r="W18" i="17"/>
  <c r="H18" i="17"/>
  <c r="Y18" i="17"/>
  <c r="V18" i="17"/>
  <c r="R18" i="17"/>
  <c r="S18" i="17"/>
  <c r="T18" i="17"/>
  <c r="U18" i="17"/>
  <c r="X18" i="17"/>
  <c r="P18" i="17"/>
  <c r="AD18" i="17"/>
  <c r="Z18" i="17"/>
  <c r="AA18" i="17"/>
  <c r="AB18" i="17"/>
  <c r="AC18" i="17"/>
  <c r="AE18" i="17"/>
  <c r="W19" i="17"/>
  <c r="H19" i="17"/>
  <c r="X19" i="17"/>
  <c r="P19" i="17"/>
  <c r="AD19" i="17"/>
  <c r="Y19" i="17"/>
  <c r="Z19" i="17"/>
  <c r="AA19" i="17"/>
  <c r="AB19" i="17"/>
  <c r="AC19" i="17"/>
  <c r="AE19" i="17"/>
  <c r="W20" i="17"/>
  <c r="H20" i="17"/>
  <c r="Y20" i="17"/>
  <c r="V20" i="17"/>
  <c r="R20" i="17"/>
  <c r="S20" i="17"/>
  <c r="T20" i="17"/>
  <c r="U20" i="17"/>
  <c r="X20" i="17"/>
  <c r="P20" i="17"/>
  <c r="AD20" i="17"/>
  <c r="Z20" i="17"/>
  <c r="AA20" i="17"/>
  <c r="AB20" i="17"/>
  <c r="AC20" i="17"/>
  <c r="AE20" i="17"/>
  <c r="W21" i="17"/>
  <c r="H21" i="17"/>
  <c r="X21" i="17"/>
  <c r="P21" i="17"/>
  <c r="AD21" i="17"/>
  <c r="Y21" i="17"/>
  <c r="Z21" i="17"/>
  <c r="AA21" i="17"/>
  <c r="AB21" i="17"/>
  <c r="AC21" i="17"/>
  <c r="AE21" i="17"/>
  <c r="W22" i="17"/>
  <c r="H22" i="17"/>
  <c r="Y22" i="17"/>
  <c r="V22" i="17"/>
  <c r="R22" i="17"/>
  <c r="S22" i="17"/>
  <c r="T22" i="17"/>
  <c r="U22" i="17"/>
  <c r="X22" i="17"/>
  <c r="P22" i="17"/>
  <c r="AD22" i="17"/>
  <c r="Z22" i="17"/>
  <c r="AA22" i="17"/>
  <c r="AB22" i="17"/>
  <c r="AC22" i="17"/>
  <c r="AE22" i="17"/>
  <c r="W23" i="17"/>
  <c r="H23" i="17"/>
  <c r="X23" i="17"/>
  <c r="P23" i="17"/>
  <c r="AD23" i="17"/>
  <c r="Y23" i="17"/>
  <c r="Z23" i="17"/>
  <c r="AA23" i="17"/>
  <c r="AB23" i="17"/>
  <c r="AC23" i="17"/>
  <c r="AE23" i="17"/>
  <c r="W24" i="17"/>
  <c r="H24" i="17"/>
  <c r="Y24" i="17"/>
  <c r="V24" i="17"/>
  <c r="R24" i="17"/>
  <c r="S24" i="17"/>
  <c r="T24" i="17"/>
  <c r="U24" i="17"/>
  <c r="X24" i="17"/>
  <c r="P24" i="17"/>
  <c r="AD24" i="17"/>
  <c r="Z24" i="17"/>
  <c r="AA24" i="17"/>
  <c r="AB24" i="17"/>
  <c r="AC24" i="17"/>
  <c r="AE24" i="17"/>
  <c r="W25" i="17"/>
  <c r="H25" i="17"/>
  <c r="X25" i="17"/>
  <c r="P25" i="17"/>
  <c r="AD25" i="17"/>
  <c r="Y25" i="17"/>
  <c r="Z25" i="17"/>
  <c r="AA25" i="17"/>
  <c r="AB25" i="17"/>
  <c r="AC25" i="17"/>
  <c r="AE25" i="17"/>
  <c r="W26" i="17"/>
  <c r="H26" i="17"/>
  <c r="Y26" i="17"/>
  <c r="V26" i="17"/>
  <c r="R26" i="17"/>
  <c r="S26" i="17"/>
  <c r="T26" i="17"/>
  <c r="U26" i="17"/>
  <c r="X26" i="17"/>
  <c r="P26" i="17"/>
  <c r="AD26" i="17"/>
  <c r="Z26" i="17"/>
  <c r="AA26" i="17"/>
  <c r="AB26" i="17"/>
  <c r="AC26" i="17"/>
  <c r="AE26" i="17"/>
  <c r="W27" i="17"/>
  <c r="H27" i="17"/>
  <c r="X27" i="17"/>
  <c r="P27" i="17"/>
  <c r="AD27" i="17"/>
  <c r="Y27" i="17"/>
  <c r="Z27" i="17"/>
  <c r="AA27" i="17"/>
  <c r="AB27" i="17"/>
  <c r="AC27" i="17"/>
  <c r="AE27" i="17"/>
  <c r="W28" i="17"/>
  <c r="H28" i="17"/>
  <c r="Y28" i="17"/>
  <c r="V28" i="17"/>
  <c r="R28" i="17"/>
  <c r="S28" i="17"/>
  <c r="T28" i="17"/>
  <c r="U28" i="17"/>
  <c r="X28" i="17"/>
  <c r="P28" i="17"/>
  <c r="AD28" i="17"/>
  <c r="Z28" i="17"/>
  <c r="AA28" i="17"/>
  <c r="AB28" i="17"/>
  <c r="AC28" i="17"/>
  <c r="AE28" i="17"/>
  <c r="W29" i="17"/>
  <c r="H29" i="17"/>
  <c r="X29" i="17"/>
  <c r="P29" i="17"/>
  <c r="AD29" i="17"/>
  <c r="Y29" i="17"/>
  <c r="Z29" i="17"/>
  <c r="AA29" i="17"/>
  <c r="AB29" i="17"/>
  <c r="AC29" i="17"/>
  <c r="AE29" i="17"/>
  <c r="W30" i="17"/>
  <c r="H30" i="17"/>
  <c r="Y30" i="17"/>
  <c r="V30" i="17"/>
  <c r="R30" i="17"/>
  <c r="S30" i="17"/>
  <c r="T30" i="17"/>
  <c r="U30" i="17"/>
  <c r="X30" i="17"/>
  <c r="P30" i="17"/>
  <c r="AD30" i="17"/>
  <c r="Z30" i="17"/>
  <c r="AA30" i="17"/>
  <c r="AB30" i="17"/>
  <c r="AC30" i="17"/>
  <c r="AE30" i="17"/>
  <c r="W31" i="17"/>
  <c r="H31" i="17"/>
  <c r="X31" i="17"/>
  <c r="P31" i="17"/>
  <c r="AD31" i="17"/>
  <c r="Y31" i="17"/>
  <c r="Z31" i="17"/>
  <c r="AA31" i="17"/>
  <c r="AB31" i="17"/>
  <c r="AC31" i="17"/>
  <c r="AE31" i="17"/>
  <c r="W32" i="17"/>
  <c r="H32" i="17"/>
  <c r="Y32" i="17"/>
  <c r="V32" i="17"/>
  <c r="R32" i="17"/>
  <c r="S32" i="17"/>
  <c r="T32" i="17"/>
  <c r="U32" i="17"/>
  <c r="X32" i="17"/>
  <c r="P32" i="17"/>
  <c r="AD32" i="17"/>
  <c r="Z32" i="17"/>
  <c r="AA32" i="17"/>
  <c r="AB32" i="17"/>
  <c r="AC32" i="17"/>
  <c r="AE32" i="17"/>
  <c r="W33" i="17"/>
  <c r="H33" i="17"/>
  <c r="X33" i="17"/>
  <c r="P33" i="17"/>
  <c r="AD33" i="17"/>
  <c r="Y33" i="17"/>
  <c r="Z33" i="17"/>
  <c r="AA33" i="17"/>
  <c r="AB33" i="17"/>
  <c r="AC33" i="17"/>
  <c r="AE33" i="17"/>
  <c r="W34" i="17"/>
  <c r="H34" i="17"/>
  <c r="Y34" i="17"/>
  <c r="V34" i="17"/>
  <c r="R34" i="17"/>
  <c r="S34" i="17"/>
  <c r="T34" i="17"/>
  <c r="U34" i="17"/>
  <c r="X34" i="17"/>
  <c r="P34" i="17"/>
  <c r="AD34" i="17"/>
  <c r="Z34" i="17"/>
  <c r="AA34" i="17"/>
  <c r="AB34" i="17"/>
  <c r="AC34" i="17"/>
  <c r="AE34" i="17"/>
  <c r="W35" i="17"/>
  <c r="H35" i="17"/>
  <c r="X35" i="17"/>
  <c r="P35" i="17"/>
  <c r="AD35" i="17"/>
  <c r="Y35" i="17"/>
  <c r="Z35" i="17"/>
  <c r="AA35" i="17"/>
  <c r="AB35" i="17"/>
  <c r="AC35" i="17"/>
  <c r="AE35" i="17"/>
  <c r="W36" i="17"/>
  <c r="H36" i="17"/>
  <c r="Y36" i="17"/>
  <c r="V36" i="17"/>
  <c r="R36" i="17"/>
  <c r="S36" i="17"/>
  <c r="T36" i="17"/>
  <c r="U36" i="17"/>
  <c r="X36" i="17"/>
  <c r="P36" i="17"/>
  <c r="AD36" i="17"/>
  <c r="Z36" i="17"/>
  <c r="AA36" i="17"/>
  <c r="AB36" i="17"/>
  <c r="AC36" i="17"/>
  <c r="AE36" i="17"/>
  <c r="W37" i="17"/>
  <c r="H37" i="17"/>
  <c r="X37" i="17"/>
  <c r="P37" i="17"/>
  <c r="AD37" i="17"/>
  <c r="Y37" i="17"/>
  <c r="Z37" i="17"/>
  <c r="AA37" i="17"/>
  <c r="AB37" i="17"/>
  <c r="AC37" i="17"/>
  <c r="AE37" i="17"/>
  <c r="W38" i="17"/>
  <c r="H38" i="17"/>
  <c r="Y38" i="17"/>
  <c r="V38" i="17"/>
  <c r="R38" i="17"/>
  <c r="S38" i="17"/>
  <c r="T38" i="17"/>
  <c r="U38" i="17"/>
  <c r="X38" i="17"/>
  <c r="P38" i="17"/>
  <c r="AD38" i="17"/>
  <c r="Z38" i="17"/>
  <c r="AA38" i="17"/>
  <c r="AB38" i="17"/>
  <c r="AC38" i="17"/>
  <c r="AE38" i="17"/>
  <c r="W39" i="17"/>
  <c r="H39" i="17"/>
  <c r="X39" i="17"/>
  <c r="P39" i="17"/>
  <c r="AD39" i="17"/>
  <c r="Y39" i="17"/>
  <c r="Z39" i="17"/>
  <c r="AA39" i="17"/>
  <c r="AB39" i="17"/>
  <c r="AC39" i="17"/>
  <c r="AE39" i="17"/>
  <c r="W40" i="17"/>
  <c r="H40" i="17"/>
  <c r="Y40" i="17"/>
  <c r="V40" i="17"/>
  <c r="R40" i="17"/>
  <c r="S40" i="17"/>
  <c r="T40" i="17"/>
  <c r="U40" i="17"/>
  <c r="X40" i="17"/>
  <c r="P40" i="17"/>
  <c r="AD40" i="17"/>
  <c r="Z40" i="17"/>
  <c r="AA40" i="17"/>
  <c r="AB40" i="17"/>
  <c r="AC40" i="17"/>
  <c r="AE40" i="17"/>
  <c r="W41" i="17"/>
  <c r="H41" i="17"/>
  <c r="X41" i="17"/>
  <c r="P41" i="17"/>
  <c r="AD41" i="17"/>
  <c r="Y41" i="17"/>
  <c r="Z41" i="17"/>
  <c r="AA41" i="17"/>
  <c r="AB41" i="17"/>
  <c r="AC41" i="17"/>
  <c r="AE41" i="17"/>
  <c r="W42" i="17"/>
  <c r="H42" i="17"/>
  <c r="Y42" i="17"/>
  <c r="V42" i="17"/>
  <c r="R42" i="17"/>
  <c r="S42" i="17"/>
  <c r="T42" i="17"/>
  <c r="U42" i="17"/>
  <c r="X42" i="17"/>
  <c r="P42" i="17"/>
  <c r="AD42" i="17"/>
  <c r="Z42" i="17"/>
  <c r="AA42" i="17"/>
  <c r="AB42" i="17"/>
  <c r="AC42" i="17"/>
  <c r="AE42" i="17"/>
  <c r="W43" i="17"/>
  <c r="H43" i="17"/>
  <c r="X43" i="17"/>
  <c r="P43" i="17"/>
  <c r="AD43" i="17"/>
  <c r="Y43" i="17"/>
  <c r="Z43" i="17"/>
  <c r="AA43" i="17"/>
  <c r="AB43" i="17"/>
  <c r="AC43" i="17"/>
  <c r="AE43" i="17"/>
  <c r="W44" i="17"/>
  <c r="H44" i="17"/>
  <c r="Y44" i="17"/>
  <c r="V44" i="17"/>
  <c r="R44" i="17"/>
  <c r="S44" i="17"/>
  <c r="T44" i="17"/>
  <c r="U44" i="17"/>
  <c r="X44" i="17"/>
  <c r="P44" i="17"/>
  <c r="AD44" i="17"/>
  <c r="Z44" i="17"/>
  <c r="AA44" i="17"/>
  <c r="AB44" i="17"/>
  <c r="AC44" i="17"/>
  <c r="AE44" i="17"/>
  <c r="W45" i="17"/>
  <c r="H45" i="17"/>
  <c r="X45" i="17"/>
  <c r="P45" i="17"/>
  <c r="AD45" i="17"/>
  <c r="Y45" i="17"/>
  <c r="Z45" i="17"/>
  <c r="AA45" i="17"/>
  <c r="AB45" i="17"/>
  <c r="AC45" i="17"/>
  <c r="AE45" i="17"/>
  <c r="W46" i="17"/>
  <c r="H46" i="17"/>
  <c r="Y46" i="17"/>
  <c r="V46" i="17"/>
  <c r="R46" i="17"/>
  <c r="S46" i="17"/>
  <c r="T46" i="17"/>
  <c r="U46" i="17"/>
  <c r="X46" i="17"/>
  <c r="P46" i="17"/>
  <c r="AD46" i="17"/>
  <c r="Z46" i="17"/>
  <c r="AA46" i="17"/>
  <c r="AB46" i="17"/>
  <c r="AC46" i="17"/>
  <c r="AE46" i="17"/>
  <c r="W47" i="17"/>
  <c r="H47" i="17"/>
  <c r="X47" i="17"/>
  <c r="P47" i="17"/>
  <c r="AD47" i="17"/>
  <c r="Y47" i="17"/>
  <c r="Z47" i="17"/>
  <c r="AA47" i="17"/>
  <c r="AB47" i="17"/>
  <c r="AC47" i="17"/>
  <c r="AE47" i="17"/>
  <c r="W48" i="17"/>
  <c r="H48" i="17"/>
  <c r="Y48" i="17"/>
  <c r="V48" i="17"/>
  <c r="R48" i="17"/>
  <c r="S48" i="17"/>
  <c r="T48" i="17"/>
  <c r="U48" i="17"/>
  <c r="X48" i="17"/>
  <c r="P48" i="17"/>
  <c r="AD48" i="17"/>
  <c r="Z48" i="17"/>
  <c r="AA48" i="17"/>
  <c r="AB48" i="17"/>
  <c r="AC48" i="17"/>
  <c r="AE48" i="17"/>
  <c r="W49" i="17"/>
  <c r="H49" i="17"/>
  <c r="X49" i="17"/>
  <c r="P49" i="17"/>
  <c r="AD49" i="17"/>
  <c r="Y49" i="17"/>
  <c r="Z49" i="17"/>
  <c r="AA49" i="17"/>
  <c r="AB49" i="17"/>
  <c r="AC49" i="17"/>
  <c r="AE49" i="17"/>
  <c r="W50" i="17"/>
  <c r="H50" i="17"/>
  <c r="Y50" i="17"/>
  <c r="V50" i="17"/>
  <c r="R50" i="17"/>
  <c r="S50" i="17"/>
  <c r="T50" i="17"/>
  <c r="U50" i="17"/>
  <c r="X50" i="17"/>
  <c r="P50" i="17"/>
  <c r="AD50" i="17"/>
  <c r="Z50" i="17"/>
  <c r="AA50" i="17"/>
  <c r="AB50" i="17"/>
  <c r="AC50" i="17"/>
  <c r="AE50" i="17"/>
  <c r="W51" i="17"/>
  <c r="H51" i="17"/>
  <c r="X51" i="17"/>
  <c r="P51" i="17"/>
  <c r="AD51" i="17"/>
  <c r="Y51" i="17"/>
  <c r="Z51" i="17"/>
  <c r="AA51" i="17"/>
  <c r="AB51" i="17"/>
  <c r="AC51" i="17"/>
  <c r="AE51" i="17"/>
  <c r="W52" i="17"/>
  <c r="H52" i="17"/>
  <c r="Y52" i="17"/>
  <c r="V52" i="17"/>
  <c r="R52" i="17"/>
  <c r="S52" i="17"/>
  <c r="T52" i="17"/>
  <c r="U52" i="17"/>
  <c r="X52" i="17"/>
  <c r="P52" i="17"/>
  <c r="AD52" i="17"/>
  <c r="Z52" i="17"/>
  <c r="AA52" i="17"/>
  <c r="AB52" i="17"/>
  <c r="AC52" i="17"/>
  <c r="AE52" i="17"/>
  <c r="W53" i="17"/>
  <c r="H53" i="17"/>
  <c r="X53" i="17"/>
  <c r="P53" i="17"/>
  <c r="AD53" i="17"/>
  <c r="Y53" i="17"/>
  <c r="Z53" i="17"/>
  <c r="AA53" i="17"/>
  <c r="AB53" i="17"/>
  <c r="AC53" i="17"/>
  <c r="AE53" i="17"/>
  <c r="W54" i="17"/>
  <c r="H54" i="17"/>
  <c r="Y54" i="17"/>
  <c r="V54" i="17"/>
  <c r="R54" i="17"/>
  <c r="S54" i="17"/>
  <c r="T54" i="17"/>
  <c r="U54" i="17"/>
  <c r="X54" i="17"/>
  <c r="P54" i="17"/>
  <c r="AD54" i="17"/>
  <c r="Z54" i="17"/>
  <c r="AA54" i="17"/>
  <c r="AB54" i="17"/>
  <c r="AC54" i="17"/>
  <c r="AE54" i="17"/>
  <c r="W55" i="17"/>
  <c r="H55" i="17"/>
  <c r="X55" i="17"/>
  <c r="P55" i="17"/>
  <c r="AD55" i="17"/>
  <c r="Y55" i="17"/>
  <c r="Z55" i="17"/>
  <c r="AA55" i="17"/>
  <c r="AB55" i="17"/>
  <c r="AC55" i="17"/>
  <c r="AE55" i="17"/>
  <c r="W56" i="17"/>
  <c r="H56" i="17"/>
  <c r="Y56" i="17"/>
  <c r="V56" i="17"/>
  <c r="R56" i="17"/>
  <c r="S56" i="17"/>
  <c r="T56" i="17"/>
  <c r="U56" i="17"/>
  <c r="X56" i="17"/>
  <c r="P56" i="17"/>
  <c r="AD56" i="17"/>
  <c r="Z56" i="17"/>
  <c r="AA56" i="17"/>
  <c r="AB56" i="17"/>
  <c r="AC56" i="17"/>
  <c r="AE56" i="17"/>
  <c r="W57" i="17"/>
  <c r="H57" i="17"/>
  <c r="X57" i="17"/>
  <c r="P57" i="17"/>
  <c r="AD57" i="17"/>
  <c r="Y57" i="17"/>
  <c r="Z57" i="17"/>
  <c r="AA57" i="17"/>
  <c r="AB57" i="17"/>
  <c r="AC57" i="17"/>
  <c r="AE57" i="17"/>
  <c r="W58" i="17"/>
  <c r="H58" i="17"/>
  <c r="Y58" i="17"/>
  <c r="V58" i="17"/>
  <c r="R58" i="17"/>
  <c r="S58" i="17"/>
  <c r="T58" i="17"/>
  <c r="U58" i="17"/>
  <c r="X58" i="17"/>
  <c r="P58" i="17"/>
  <c r="AD58" i="17"/>
  <c r="Z58" i="17"/>
  <c r="AA58" i="17"/>
  <c r="AB58" i="17"/>
  <c r="AC58" i="17"/>
  <c r="AE58" i="17"/>
  <c r="W11" i="64"/>
  <c r="H11" i="64"/>
  <c r="X11" i="64"/>
  <c r="P11" i="64"/>
  <c r="AD11" i="64"/>
  <c r="Y11" i="64"/>
  <c r="Z11" i="64"/>
  <c r="AA11" i="64"/>
  <c r="AB11" i="64"/>
  <c r="AC11" i="64"/>
  <c r="AE11" i="64"/>
  <c r="W12" i="64"/>
  <c r="H12" i="64"/>
  <c r="Y12" i="64"/>
  <c r="V12" i="64"/>
  <c r="R12" i="64"/>
  <c r="S12" i="64"/>
  <c r="T12" i="64"/>
  <c r="U12" i="64"/>
  <c r="X12" i="64"/>
  <c r="P12" i="64"/>
  <c r="AD12" i="64"/>
  <c r="Z12" i="64"/>
  <c r="AA12" i="64"/>
  <c r="AB12" i="64"/>
  <c r="AC12" i="64"/>
  <c r="AE12" i="64"/>
  <c r="W13" i="64"/>
  <c r="H13" i="64"/>
  <c r="X13" i="64"/>
  <c r="P13" i="64"/>
  <c r="AD13" i="64"/>
  <c r="Y13" i="64"/>
  <c r="Z13" i="64"/>
  <c r="AA13" i="64"/>
  <c r="AB13" i="64"/>
  <c r="AC13" i="64"/>
  <c r="AE13" i="64"/>
  <c r="W14" i="64"/>
  <c r="H14" i="64"/>
  <c r="Y14" i="64"/>
  <c r="V14" i="64"/>
  <c r="R14" i="64"/>
  <c r="S14" i="64"/>
  <c r="T14" i="64"/>
  <c r="U14" i="64"/>
  <c r="X14" i="64"/>
  <c r="P14" i="64"/>
  <c r="AD14" i="64"/>
  <c r="Z14" i="64"/>
  <c r="AA14" i="64"/>
  <c r="AB14" i="64"/>
  <c r="AC14" i="64"/>
  <c r="AE14" i="64"/>
  <c r="W15" i="64"/>
  <c r="H15" i="64"/>
  <c r="X15" i="64"/>
  <c r="P15" i="64"/>
  <c r="AD15" i="64"/>
  <c r="Y15" i="64"/>
  <c r="Z15" i="64"/>
  <c r="AA15" i="64"/>
  <c r="AB15" i="64"/>
  <c r="AC15" i="64"/>
  <c r="AE15" i="64"/>
  <c r="W16" i="64"/>
  <c r="H16" i="64"/>
  <c r="Y16" i="64"/>
  <c r="V16" i="64"/>
  <c r="R16" i="64"/>
  <c r="S16" i="64"/>
  <c r="T16" i="64"/>
  <c r="U16" i="64"/>
  <c r="X16" i="64"/>
  <c r="P16" i="64"/>
  <c r="AD16" i="64"/>
  <c r="Z16" i="64"/>
  <c r="AA16" i="64"/>
  <c r="AB16" i="64"/>
  <c r="AC16" i="64"/>
  <c r="AE16" i="64"/>
  <c r="W17" i="64"/>
  <c r="H17" i="64"/>
  <c r="X17" i="64"/>
  <c r="P17" i="64"/>
  <c r="AD17" i="64"/>
  <c r="Y17" i="64"/>
  <c r="Z17" i="64"/>
  <c r="AA17" i="64"/>
  <c r="AB17" i="64"/>
  <c r="AC17" i="64"/>
  <c r="AE17" i="64"/>
  <c r="W18" i="64"/>
  <c r="H18" i="64"/>
  <c r="Y18" i="64"/>
  <c r="V18" i="64"/>
  <c r="R18" i="64"/>
  <c r="S18" i="64"/>
  <c r="T18" i="64"/>
  <c r="U18" i="64"/>
  <c r="X18" i="64"/>
  <c r="P18" i="64"/>
  <c r="AD18" i="64"/>
  <c r="Z18" i="64"/>
  <c r="AA18" i="64"/>
  <c r="AB18" i="64"/>
  <c r="AC18" i="64"/>
  <c r="AE18" i="64"/>
  <c r="W19" i="64"/>
  <c r="H19" i="64"/>
  <c r="X19" i="64"/>
  <c r="P19" i="64"/>
  <c r="AD19" i="64"/>
  <c r="Y19" i="64"/>
  <c r="Z19" i="64"/>
  <c r="AA19" i="64"/>
  <c r="AB19" i="64"/>
  <c r="AC19" i="64"/>
  <c r="AE19" i="64"/>
  <c r="W20" i="64"/>
  <c r="H20" i="64"/>
  <c r="Y20" i="64"/>
  <c r="V20" i="64"/>
  <c r="R20" i="64"/>
  <c r="S20" i="64"/>
  <c r="T20" i="64"/>
  <c r="U20" i="64"/>
  <c r="X20" i="64"/>
  <c r="P20" i="64"/>
  <c r="AD20" i="64"/>
  <c r="Z20" i="64"/>
  <c r="AA20" i="64"/>
  <c r="AB20" i="64"/>
  <c r="AC20" i="64"/>
  <c r="AE20" i="64"/>
  <c r="W21" i="64"/>
  <c r="H21" i="64"/>
  <c r="X21" i="64"/>
  <c r="P21" i="64"/>
  <c r="AD21" i="64"/>
  <c r="Y21" i="64"/>
  <c r="Z21" i="64"/>
  <c r="AA21" i="64"/>
  <c r="AB21" i="64"/>
  <c r="AC21" i="64"/>
  <c r="AE21" i="64"/>
  <c r="W22" i="64"/>
  <c r="H22" i="64"/>
  <c r="Y22" i="64"/>
  <c r="V22" i="64"/>
  <c r="R22" i="64"/>
  <c r="S22" i="64"/>
  <c r="T22" i="64"/>
  <c r="U22" i="64"/>
  <c r="X22" i="64"/>
  <c r="P22" i="64"/>
  <c r="AD22" i="64"/>
  <c r="Z22" i="64"/>
  <c r="AA22" i="64"/>
  <c r="AB22" i="64"/>
  <c r="AC22" i="64"/>
  <c r="AE22" i="64"/>
  <c r="W23" i="64"/>
  <c r="H23" i="64"/>
  <c r="X23" i="64"/>
  <c r="P23" i="64"/>
  <c r="AD23" i="64"/>
  <c r="Y23" i="64"/>
  <c r="Z23" i="64"/>
  <c r="AA23" i="64"/>
  <c r="AB23" i="64"/>
  <c r="AC23" i="64"/>
  <c r="AE23" i="64"/>
  <c r="W24" i="64"/>
  <c r="H24" i="64"/>
  <c r="Y24" i="64"/>
  <c r="V24" i="64"/>
  <c r="R24" i="64"/>
  <c r="S24" i="64"/>
  <c r="T24" i="64"/>
  <c r="U24" i="64"/>
  <c r="X24" i="64"/>
  <c r="P24" i="64"/>
  <c r="AD24" i="64"/>
  <c r="Z24" i="64"/>
  <c r="AA24" i="64"/>
  <c r="AB24" i="64"/>
  <c r="AC24" i="64"/>
  <c r="AE24" i="64"/>
  <c r="W25" i="64"/>
  <c r="H25" i="64"/>
  <c r="X25" i="64"/>
  <c r="P25" i="64"/>
  <c r="AD25" i="64"/>
  <c r="Y25" i="64"/>
  <c r="Z25" i="64"/>
  <c r="AA25" i="64"/>
  <c r="AB25" i="64"/>
  <c r="AC25" i="64"/>
  <c r="AE25" i="64"/>
  <c r="W26" i="64"/>
  <c r="H26" i="64"/>
  <c r="Y26" i="64"/>
  <c r="V26" i="64"/>
  <c r="R26" i="64"/>
  <c r="S26" i="64"/>
  <c r="T26" i="64"/>
  <c r="U26" i="64"/>
  <c r="X26" i="64"/>
  <c r="P26" i="64"/>
  <c r="AD26" i="64"/>
  <c r="Z26" i="64"/>
  <c r="AA26" i="64"/>
  <c r="AB26" i="64"/>
  <c r="AC26" i="64"/>
  <c r="AE26" i="64"/>
  <c r="W27" i="64"/>
  <c r="H27" i="64"/>
  <c r="X27" i="64"/>
  <c r="P27" i="64"/>
  <c r="AD27" i="64"/>
  <c r="Y27" i="64"/>
  <c r="Z27" i="64"/>
  <c r="AA27" i="64"/>
  <c r="AB27" i="64"/>
  <c r="AC27" i="64"/>
  <c r="AE27" i="64"/>
  <c r="W28" i="64"/>
  <c r="H28" i="64"/>
  <c r="Y28" i="64"/>
  <c r="V28" i="64"/>
  <c r="R28" i="64"/>
  <c r="S28" i="64"/>
  <c r="T28" i="64"/>
  <c r="U28" i="64"/>
  <c r="X28" i="64"/>
  <c r="P28" i="64"/>
  <c r="AD28" i="64"/>
  <c r="Z28" i="64"/>
  <c r="AA28" i="64"/>
  <c r="AB28" i="64"/>
  <c r="AC28" i="64"/>
  <c r="AE28" i="64"/>
  <c r="W29" i="64"/>
  <c r="H29" i="64"/>
  <c r="X29" i="64"/>
  <c r="P29" i="64"/>
  <c r="AD29" i="64"/>
  <c r="Y29" i="64"/>
  <c r="Z29" i="64"/>
  <c r="AA29" i="64"/>
  <c r="AB29" i="64"/>
  <c r="AC29" i="64"/>
  <c r="AE29" i="64"/>
  <c r="W30" i="64"/>
  <c r="H30" i="64"/>
  <c r="Y30" i="64"/>
  <c r="V30" i="64"/>
  <c r="R30" i="64"/>
  <c r="S30" i="64"/>
  <c r="T30" i="64"/>
  <c r="U30" i="64"/>
  <c r="X30" i="64"/>
  <c r="P30" i="64"/>
  <c r="AD30" i="64"/>
  <c r="Z30" i="64"/>
  <c r="AA30" i="64"/>
  <c r="AB30" i="64"/>
  <c r="AC30" i="64"/>
  <c r="AE30" i="64"/>
  <c r="W31" i="64"/>
  <c r="H31" i="64"/>
  <c r="X31" i="64"/>
  <c r="P31" i="64"/>
  <c r="AD31" i="64"/>
  <c r="Y31" i="64"/>
  <c r="Z31" i="64"/>
  <c r="AA31" i="64"/>
  <c r="AB31" i="64"/>
  <c r="AC31" i="64"/>
  <c r="AE31" i="64"/>
  <c r="W32" i="64"/>
  <c r="H32" i="64"/>
  <c r="Y32" i="64"/>
  <c r="V32" i="64"/>
  <c r="R32" i="64"/>
  <c r="S32" i="64"/>
  <c r="T32" i="64"/>
  <c r="U32" i="64"/>
  <c r="X32" i="64"/>
  <c r="P32" i="64"/>
  <c r="AD32" i="64"/>
  <c r="Z32" i="64"/>
  <c r="AA32" i="64"/>
  <c r="AB32" i="64"/>
  <c r="AC32" i="64"/>
  <c r="AE32" i="64"/>
  <c r="W33" i="64"/>
  <c r="H33" i="64"/>
  <c r="X33" i="64"/>
  <c r="P33" i="64"/>
  <c r="AD33" i="64"/>
  <c r="Y33" i="64"/>
  <c r="Z33" i="64"/>
  <c r="AA33" i="64"/>
  <c r="AB33" i="64"/>
  <c r="AC33" i="64"/>
  <c r="AE33" i="64"/>
  <c r="W34" i="64"/>
  <c r="H34" i="64"/>
  <c r="Y34" i="64"/>
  <c r="V34" i="64"/>
  <c r="R34" i="64"/>
  <c r="S34" i="64"/>
  <c r="T34" i="64"/>
  <c r="U34" i="64"/>
  <c r="X34" i="64"/>
  <c r="P34" i="64"/>
  <c r="AD34" i="64"/>
  <c r="Z34" i="64"/>
  <c r="AA34" i="64"/>
  <c r="AB34" i="64"/>
  <c r="AC34" i="64"/>
  <c r="AE34" i="64"/>
  <c r="W35" i="64"/>
  <c r="H35" i="64"/>
  <c r="X35" i="64"/>
  <c r="P35" i="64"/>
  <c r="AD35" i="64"/>
  <c r="Y35" i="64"/>
  <c r="Z35" i="64"/>
  <c r="AA35" i="64"/>
  <c r="AB35" i="64"/>
  <c r="AC35" i="64"/>
  <c r="AE35" i="64"/>
  <c r="W36" i="64"/>
  <c r="H36" i="64"/>
  <c r="Y36" i="64"/>
  <c r="V36" i="64"/>
  <c r="R36" i="64"/>
  <c r="S36" i="64"/>
  <c r="T36" i="64"/>
  <c r="U36" i="64"/>
  <c r="X36" i="64"/>
  <c r="P36" i="64"/>
  <c r="AD36" i="64"/>
  <c r="Z36" i="64"/>
  <c r="AA36" i="64"/>
  <c r="AB36" i="64"/>
  <c r="AC36" i="64"/>
  <c r="AE36" i="64"/>
  <c r="W37" i="64"/>
  <c r="H37" i="64"/>
  <c r="X37" i="64"/>
  <c r="P37" i="64"/>
  <c r="AD37" i="64"/>
  <c r="Y37" i="64"/>
  <c r="Z37" i="64"/>
  <c r="AA37" i="64"/>
  <c r="AB37" i="64"/>
  <c r="AC37" i="64"/>
  <c r="AE37" i="64"/>
  <c r="W38" i="64"/>
  <c r="H38" i="64"/>
  <c r="Y38" i="64"/>
  <c r="V38" i="64"/>
  <c r="R38" i="64"/>
  <c r="S38" i="64"/>
  <c r="T38" i="64"/>
  <c r="U38" i="64"/>
  <c r="X38" i="64"/>
  <c r="P38" i="64"/>
  <c r="AD38" i="64"/>
  <c r="Z38" i="64"/>
  <c r="AA38" i="64"/>
  <c r="AB38" i="64"/>
  <c r="AC38" i="64"/>
  <c r="AE38" i="64"/>
  <c r="W39" i="64"/>
  <c r="H39" i="64"/>
  <c r="X39" i="64"/>
  <c r="P39" i="64"/>
  <c r="AD39" i="64"/>
  <c r="Y39" i="64"/>
  <c r="Z39" i="64"/>
  <c r="AA39" i="64"/>
  <c r="AB39" i="64"/>
  <c r="AC39" i="64"/>
  <c r="AE39" i="64"/>
  <c r="W40" i="64"/>
  <c r="H40" i="64"/>
  <c r="Y40" i="64"/>
  <c r="V40" i="64"/>
  <c r="R40" i="64"/>
  <c r="S40" i="64"/>
  <c r="T40" i="64"/>
  <c r="U40" i="64"/>
  <c r="X40" i="64"/>
  <c r="P40" i="64"/>
  <c r="AD40" i="64"/>
  <c r="Z40" i="64"/>
  <c r="AA40" i="64"/>
  <c r="AB40" i="64"/>
  <c r="AC40" i="64"/>
  <c r="AE40" i="64"/>
  <c r="W41" i="64"/>
  <c r="H41" i="64"/>
  <c r="X41" i="64"/>
  <c r="P41" i="64"/>
  <c r="AD41" i="64"/>
  <c r="Y41" i="64"/>
  <c r="Z41" i="64"/>
  <c r="AA41" i="64"/>
  <c r="AB41" i="64"/>
  <c r="AC41" i="64"/>
  <c r="AE41" i="64"/>
  <c r="W42" i="64"/>
  <c r="H42" i="64"/>
  <c r="Y42" i="64"/>
  <c r="V42" i="64"/>
  <c r="R42" i="64"/>
  <c r="S42" i="64"/>
  <c r="T42" i="64"/>
  <c r="U42" i="64"/>
  <c r="X42" i="64"/>
  <c r="P42" i="64"/>
  <c r="AD42" i="64"/>
  <c r="Z42" i="64"/>
  <c r="AA42" i="64"/>
  <c r="AB42" i="64"/>
  <c r="AC42" i="64"/>
  <c r="AE42" i="64"/>
  <c r="W43" i="64"/>
  <c r="H43" i="64"/>
  <c r="X43" i="64"/>
  <c r="P43" i="64"/>
  <c r="AD43" i="64"/>
  <c r="Y43" i="64"/>
  <c r="Z43" i="64"/>
  <c r="AA43" i="64"/>
  <c r="AB43" i="64"/>
  <c r="AC43" i="64"/>
  <c r="AE43" i="64"/>
  <c r="W44" i="64"/>
  <c r="H44" i="64"/>
  <c r="Y44" i="64"/>
  <c r="V44" i="64"/>
  <c r="R44" i="64"/>
  <c r="S44" i="64"/>
  <c r="T44" i="64"/>
  <c r="U44" i="64"/>
  <c r="X44" i="64"/>
  <c r="P44" i="64"/>
  <c r="AD44" i="64"/>
  <c r="Z44" i="64"/>
  <c r="AA44" i="64"/>
  <c r="AB44" i="64"/>
  <c r="AC44" i="64"/>
  <c r="AE44" i="64"/>
  <c r="W45" i="64"/>
  <c r="H45" i="64"/>
  <c r="X45" i="64"/>
  <c r="P45" i="64"/>
  <c r="AD45" i="64"/>
  <c r="Y45" i="64"/>
  <c r="Z45" i="64"/>
  <c r="AA45" i="64"/>
  <c r="AB45" i="64"/>
  <c r="AC45" i="64"/>
  <c r="AE45" i="64"/>
  <c r="W46" i="64"/>
  <c r="H46" i="64"/>
  <c r="Y46" i="64"/>
  <c r="V46" i="64"/>
  <c r="R46" i="64"/>
  <c r="S46" i="64"/>
  <c r="T46" i="64"/>
  <c r="U46" i="64"/>
  <c r="X46" i="64"/>
  <c r="P46" i="64"/>
  <c r="AD46" i="64"/>
  <c r="Z46" i="64"/>
  <c r="AA46" i="64"/>
  <c r="AB46" i="64"/>
  <c r="AC46" i="64"/>
  <c r="AE46" i="64"/>
  <c r="W47" i="64"/>
  <c r="H47" i="64"/>
  <c r="X47" i="64"/>
  <c r="P47" i="64"/>
  <c r="AD47" i="64"/>
  <c r="Y47" i="64"/>
  <c r="Z47" i="64"/>
  <c r="AA47" i="64"/>
  <c r="AB47" i="64"/>
  <c r="AC47" i="64"/>
  <c r="AE47" i="64"/>
  <c r="W48" i="64"/>
  <c r="H48" i="64"/>
  <c r="Y48" i="64"/>
  <c r="V48" i="64"/>
  <c r="R48" i="64"/>
  <c r="S48" i="64"/>
  <c r="T48" i="64"/>
  <c r="U48" i="64"/>
  <c r="X48" i="64"/>
  <c r="P48" i="64"/>
  <c r="AD48" i="64"/>
  <c r="Z48" i="64"/>
  <c r="AA48" i="64"/>
  <c r="AB48" i="64"/>
  <c r="AC48" i="64"/>
  <c r="AE48" i="64"/>
  <c r="W49" i="64"/>
  <c r="H49" i="64"/>
  <c r="X49" i="64"/>
  <c r="P49" i="64"/>
  <c r="AD49" i="64"/>
  <c r="Y49" i="64"/>
  <c r="Z49" i="64"/>
  <c r="AA49" i="64"/>
  <c r="AB49" i="64"/>
  <c r="AC49" i="64"/>
  <c r="AE49" i="64"/>
  <c r="W50" i="64"/>
  <c r="H50" i="64"/>
  <c r="Y50" i="64"/>
  <c r="V50" i="64"/>
  <c r="R50" i="64"/>
  <c r="S50" i="64"/>
  <c r="T50" i="64"/>
  <c r="U50" i="64"/>
  <c r="X50" i="64"/>
  <c r="P50" i="64"/>
  <c r="AD50" i="64"/>
  <c r="Z50" i="64"/>
  <c r="AA50" i="64"/>
  <c r="AB50" i="64"/>
  <c r="AC50" i="64"/>
  <c r="AE50" i="64"/>
  <c r="W51" i="64"/>
  <c r="H51" i="64"/>
  <c r="X51" i="64"/>
  <c r="P51" i="64"/>
  <c r="AD51" i="64"/>
  <c r="Y51" i="64"/>
  <c r="Z51" i="64"/>
  <c r="AA51" i="64"/>
  <c r="AB51" i="64"/>
  <c r="AC51" i="64"/>
  <c r="AE51" i="64"/>
  <c r="W52" i="64"/>
  <c r="H52" i="64"/>
  <c r="Y52" i="64"/>
  <c r="V52" i="64"/>
  <c r="R52" i="64"/>
  <c r="S52" i="64"/>
  <c r="T52" i="64"/>
  <c r="U52" i="64"/>
  <c r="X52" i="64"/>
  <c r="P52" i="64"/>
  <c r="AD52" i="64"/>
  <c r="Z52" i="64"/>
  <c r="AA52" i="64"/>
  <c r="AB52" i="64"/>
  <c r="AC52" i="64"/>
  <c r="AE52" i="64"/>
  <c r="W53" i="64"/>
  <c r="H53" i="64"/>
  <c r="X53" i="64"/>
  <c r="P53" i="64"/>
  <c r="AD53" i="64"/>
  <c r="Y53" i="64"/>
  <c r="Z53" i="64"/>
  <c r="AA53" i="64"/>
  <c r="AB53" i="64"/>
  <c r="AC53" i="64"/>
  <c r="AE53" i="64"/>
  <c r="W54" i="64"/>
  <c r="H54" i="64"/>
  <c r="Y54" i="64"/>
  <c r="V54" i="64"/>
  <c r="R54" i="64"/>
  <c r="S54" i="64"/>
  <c r="T54" i="64"/>
  <c r="U54" i="64"/>
  <c r="X54" i="64"/>
  <c r="P54" i="64"/>
  <c r="AD54" i="64"/>
  <c r="Z54" i="64"/>
  <c r="AA54" i="64"/>
  <c r="AB54" i="64"/>
  <c r="AC54" i="64"/>
  <c r="AE54" i="64"/>
  <c r="W55" i="64"/>
  <c r="H55" i="64"/>
  <c r="X55" i="64"/>
  <c r="P55" i="64"/>
  <c r="AD55" i="64"/>
  <c r="Y55" i="64"/>
  <c r="Z55" i="64"/>
  <c r="AA55" i="64"/>
  <c r="AB55" i="64"/>
  <c r="AC55" i="64"/>
  <c r="AE55" i="64"/>
  <c r="W56" i="64"/>
  <c r="H56" i="64"/>
  <c r="Y56" i="64"/>
  <c r="V56" i="64"/>
  <c r="R56" i="64"/>
  <c r="S56" i="64"/>
  <c r="T56" i="64"/>
  <c r="U56" i="64"/>
  <c r="X56" i="64"/>
  <c r="P56" i="64"/>
  <c r="AD56" i="64"/>
  <c r="Z56" i="64"/>
  <c r="AA56" i="64"/>
  <c r="AB56" i="64"/>
  <c r="AC56" i="64"/>
  <c r="AE56" i="64"/>
  <c r="W57" i="64"/>
  <c r="H57" i="64"/>
  <c r="X57" i="64"/>
  <c r="P57" i="64"/>
  <c r="AD57" i="64"/>
  <c r="Y57" i="64"/>
  <c r="Z57" i="64"/>
  <c r="AA57" i="64"/>
  <c r="AB57" i="64"/>
  <c r="AC57" i="64"/>
  <c r="AE57" i="64"/>
  <c r="W58" i="64"/>
  <c r="H58" i="64"/>
  <c r="Y58" i="64"/>
  <c r="V58" i="64"/>
  <c r="R58" i="64"/>
  <c r="S58" i="64"/>
  <c r="T58" i="64"/>
  <c r="U58" i="64"/>
  <c r="X58" i="64"/>
  <c r="P58" i="64"/>
  <c r="AD58" i="64"/>
  <c r="Z58" i="64"/>
  <c r="AA58" i="64"/>
  <c r="AB58" i="64"/>
  <c r="AC58" i="64"/>
  <c r="AE58" i="64"/>
  <c r="W11" i="65"/>
  <c r="H11" i="65"/>
  <c r="X11" i="65"/>
  <c r="P11" i="65"/>
  <c r="AD11" i="65"/>
  <c r="Y11" i="65"/>
  <c r="Z11" i="65"/>
  <c r="AA11" i="65"/>
  <c r="AB11" i="65"/>
  <c r="AC11" i="65"/>
  <c r="AE11" i="65"/>
  <c r="W12" i="65"/>
  <c r="H12" i="65"/>
  <c r="Y12" i="65"/>
  <c r="V12" i="65"/>
  <c r="R12" i="65"/>
  <c r="S12" i="65"/>
  <c r="T12" i="65"/>
  <c r="X12" i="65"/>
  <c r="P12" i="65"/>
  <c r="AD12" i="65"/>
  <c r="Z12" i="65"/>
  <c r="AA12" i="65"/>
  <c r="AB12" i="65"/>
  <c r="AC12" i="65"/>
  <c r="AE12" i="65"/>
  <c r="W13" i="65"/>
  <c r="H13" i="65"/>
  <c r="X13" i="65"/>
  <c r="P13" i="65"/>
  <c r="AD13" i="65"/>
  <c r="Y13" i="65"/>
  <c r="Z13" i="65"/>
  <c r="AA13" i="65"/>
  <c r="AB13" i="65"/>
  <c r="AC13" i="65"/>
  <c r="AE13" i="65"/>
  <c r="W14" i="65"/>
  <c r="H14" i="65"/>
  <c r="Y14" i="65"/>
  <c r="V14" i="65"/>
  <c r="R14" i="65"/>
  <c r="S14" i="65"/>
  <c r="T14" i="65"/>
  <c r="X14" i="65"/>
  <c r="P14" i="65"/>
  <c r="AD14" i="65"/>
  <c r="Z14" i="65"/>
  <c r="AA14" i="65"/>
  <c r="AB14" i="65"/>
  <c r="AC14" i="65"/>
  <c r="AE14" i="65"/>
  <c r="W15" i="65"/>
  <c r="H15" i="65"/>
  <c r="X15" i="65"/>
  <c r="P15" i="65"/>
  <c r="AD15" i="65"/>
  <c r="Y15" i="65"/>
  <c r="Z15" i="65"/>
  <c r="AA15" i="65"/>
  <c r="AB15" i="65"/>
  <c r="AC15" i="65"/>
  <c r="AE15" i="65"/>
  <c r="W16" i="65"/>
  <c r="H16" i="65"/>
  <c r="X16" i="65"/>
  <c r="P16" i="65"/>
  <c r="AD16" i="65"/>
  <c r="Y16" i="65"/>
  <c r="V16" i="65"/>
  <c r="R16" i="65"/>
  <c r="S16" i="65"/>
  <c r="T16" i="65"/>
  <c r="Z16" i="65"/>
  <c r="AA16" i="65"/>
  <c r="AB16" i="65"/>
  <c r="AC16" i="65"/>
  <c r="AE16" i="65"/>
  <c r="W17" i="65"/>
  <c r="H17" i="65"/>
  <c r="X17" i="65"/>
  <c r="P17" i="65"/>
  <c r="AD17" i="65"/>
  <c r="V17" i="65"/>
  <c r="R17" i="65"/>
  <c r="S17" i="65"/>
  <c r="T17" i="65"/>
  <c r="Y17" i="65"/>
  <c r="Z17" i="65"/>
  <c r="AA17" i="65"/>
  <c r="AB17" i="65"/>
  <c r="AC17" i="65"/>
  <c r="AE17" i="65"/>
  <c r="W18" i="65"/>
  <c r="H18" i="65"/>
  <c r="Y18" i="65"/>
  <c r="V18" i="65"/>
  <c r="R18" i="65"/>
  <c r="S18" i="65"/>
  <c r="T18" i="65"/>
  <c r="U18" i="65"/>
  <c r="X18" i="65"/>
  <c r="P18" i="65"/>
  <c r="AD18" i="65"/>
  <c r="Z18" i="65"/>
  <c r="AA18" i="65"/>
  <c r="AB18" i="65"/>
  <c r="AC18" i="65"/>
  <c r="AE18" i="65"/>
  <c r="W19" i="65"/>
  <c r="H19" i="65"/>
  <c r="X19" i="65"/>
  <c r="P19" i="65"/>
  <c r="AD19" i="65"/>
  <c r="Y19" i="65"/>
  <c r="Z19" i="65"/>
  <c r="AA19" i="65"/>
  <c r="AB19" i="65"/>
  <c r="AC19" i="65"/>
  <c r="AE19" i="65"/>
  <c r="W20" i="65"/>
  <c r="H20" i="65"/>
  <c r="X20" i="65"/>
  <c r="P20" i="65"/>
  <c r="AD20" i="65"/>
  <c r="Y20" i="65"/>
  <c r="V20" i="65"/>
  <c r="R20" i="65"/>
  <c r="S20" i="65"/>
  <c r="T20" i="65"/>
  <c r="Z20" i="65"/>
  <c r="AA20" i="65"/>
  <c r="AB20" i="65"/>
  <c r="AC20" i="65"/>
  <c r="AE20" i="65"/>
  <c r="W21" i="65"/>
  <c r="H21" i="65"/>
  <c r="X21" i="65"/>
  <c r="P21" i="65"/>
  <c r="AD21" i="65"/>
  <c r="V21" i="65"/>
  <c r="R21" i="65"/>
  <c r="S21" i="65"/>
  <c r="T21" i="65"/>
  <c r="Y21" i="65"/>
  <c r="Z21" i="65"/>
  <c r="AA21" i="65"/>
  <c r="AB21" i="65"/>
  <c r="AC21" i="65"/>
  <c r="AE21" i="65"/>
  <c r="W22" i="65"/>
  <c r="H22" i="65"/>
  <c r="Y22" i="65"/>
  <c r="V22" i="65"/>
  <c r="R22" i="65"/>
  <c r="S22" i="65"/>
  <c r="T22" i="65"/>
  <c r="U22" i="65"/>
  <c r="X22" i="65"/>
  <c r="P22" i="65"/>
  <c r="AD22" i="65"/>
  <c r="Z22" i="65"/>
  <c r="AA22" i="65"/>
  <c r="AB22" i="65"/>
  <c r="AC22" i="65"/>
  <c r="AE22" i="65"/>
  <c r="W23" i="65"/>
  <c r="H23" i="65"/>
  <c r="X23" i="65"/>
  <c r="P23" i="65"/>
  <c r="AD23" i="65"/>
  <c r="Y23" i="65"/>
  <c r="Z23" i="65"/>
  <c r="AA23" i="65"/>
  <c r="AB23" i="65"/>
  <c r="AC23" i="65"/>
  <c r="AE23" i="65"/>
  <c r="W24" i="65"/>
  <c r="H24" i="65"/>
  <c r="X24" i="65"/>
  <c r="P24" i="65"/>
  <c r="AD24" i="65"/>
  <c r="Y24" i="65"/>
  <c r="V24" i="65"/>
  <c r="R24" i="65"/>
  <c r="S24" i="65"/>
  <c r="T24" i="65"/>
  <c r="Z24" i="65"/>
  <c r="AA24" i="65"/>
  <c r="AB24" i="65"/>
  <c r="AC24" i="65"/>
  <c r="AE24" i="65"/>
  <c r="W25" i="65"/>
  <c r="H25" i="65"/>
  <c r="Y25" i="65"/>
  <c r="V25" i="65"/>
  <c r="R25" i="65"/>
  <c r="S25" i="65"/>
  <c r="T25" i="65"/>
  <c r="X25" i="65"/>
  <c r="P25" i="65"/>
  <c r="AD25" i="65"/>
  <c r="Z25" i="65"/>
  <c r="AA25" i="65"/>
  <c r="AB25" i="65"/>
  <c r="AC25" i="65"/>
  <c r="AE25" i="65"/>
  <c r="W26" i="65"/>
  <c r="H26" i="65"/>
  <c r="Y26" i="65"/>
  <c r="V26" i="65"/>
  <c r="R26" i="65"/>
  <c r="S26" i="65"/>
  <c r="T26" i="65"/>
  <c r="X26" i="65"/>
  <c r="P26" i="65"/>
  <c r="AD26" i="65"/>
  <c r="Z26" i="65"/>
  <c r="AA26" i="65"/>
  <c r="AB26" i="65"/>
  <c r="AC26" i="65"/>
  <c r="AE26" i="65"/>
  <c r="W27" i="65"/>
  <c r="H27" i="65"/>
  <c r="X27" i="65"/>
  <c r="P27" i="65"/>
  <c r="AD27" i="65"/>
  <c r="Y27" i="65"/>
  <c r="Z27" i="65"/>
  <c r="AA27" i="65"/>
  <c r="AB27" i="65"/>
  <c r="AC27" i="65"/>
  <c r="AE27" i="65"/>
  <c r="W28" i="65"/>
  <c r="H28" i="65"/>
  <c r="X28" i="65"/>
  <c r="P28" i="65"/>
  <c r="AD28" i="65"/>
  <c r="Y28" i="65"/>
  <c r="Z28" i="65"/>
  <c r="AA28" i="65"/>
  <c r="AB28" i="65"/>
  <c r="AC28" i="65"/>
  <c r="AE28" i="65"/>
  <c r="W29" i="65"/>
  <c r="H29" i="65"/>
  <c r="Y29" i="65"/>
  <c r="V29" i="65"/>
  <c r="R29" i="65"/>
  <c r="S29" i="65"/>
  <c r="T29" i="65"/>
  <c r="X29" i="65"/>
  <c r="P29" i="65"/>
  <c r="AD29" i="65"/>
  <c r="Z29" i="65"/>
  <c r="AA29" i="65"/>
  <c r="AB29" i="65"/>
  <c r="AC29" i="65"/>
  <c r="AE29" i="65"/>
  <c r="W30" i="65"/>
  <c r="H30" i="65"/>
  <c r="Y30" i="65"/>
  <c r="V30" i="65"/>
  <c r="R30" i="65"/>
  <c r="S30" i="65"/>
  <c r="T30" i="65"/>
  <c r="X30" i="65"/>
  <c r="P30" i="65"/>
  <c r="AD30" i="65"/>
  <c r="Z30" i="65"/>
  <c r="AA30" i="65"/>
  <c r="AB30" i="65"/>
  <c r="AC30" i="65"/>
  <c r="AE30" i="65"/>
  <c r="W31" i="65"/>
  <c r="H31" i="65"/>
  <c r="X31" i="65"/>
  <c r="P31" i="65"/>
  <c r="AD31" i="65"/>
  <c r="Y31" i="65"/>
  <c r="Z31" i="65"/>
  <c r="AA31" i="65"/>
  <c r="AB31" i="65"/>
  <c r="AC31" i="65"/>
  <c r="AE31" i="65"/>
  <c r="W32" i="65"/>
  <c r="H32" i="65"/>
  <c r="X32" i="65"/>
  <c r="P32" i="65"/>
  <c r="AD32" i="65"/>
  <c r="Y32" i="65"/>
  <c r="Z32" i="65"/>
  <c r="AA32" i="65"/>
  <c r="AB32" i="65"/>
  <c r="AC32" i="65"/>
  <c r="AE32" i="65"/>
  <c r="W33" i="65"/>
  <c r="H33" i="65"/>
  <c r="Y33" i="65"/>
  <c r="V33" i="65"/>
  <c r="R33" i="65"/>
  <c r="S33" i="65"/>
  <c r="T33" i="65"/>
  <c r="X33" i="65"/>
  <c r="P33" i="65"/>
  <c r="AD33" i="65"/>
  <c r="Z33" i="65"/>
  <c r="AA33" i="65"/>
  <c r="AB33" i="65"/>
  <c r="AC33" i="65"/>
  <c r="AE33" i="65"/>
  <c r="W34" i="65"/>
  <c r="H34" i="65"/>
  <c r="Y34" i="65"/>
  <c r="V34" i="65"/>
  <c r="R34" i="65"/>
  <c r="S34" i="65"/>
  <c r="T34" i="65"/>
  <c r="X34" i="65"/>
  <c r="P34" i="65"/>
  <c r="AD34" i="65"/>
  <c r="Z34" i="65"/>
  <c r="AA34" i="65"/>
  <c r="AB34" i="65"/>
  <c r="AC34" i="65"/>
  <c r="AE34" i="65"/>
  <c r="W35" i="65"/>
  <c r="H35" i="65"/>
  <c r="X35" i="65"/>
  <c r="P35" i="65"/>
  <c r="AD35" i="65"/>
  <c r="Y35" i="65"/>
  <c r="Z35" i="65"/>
  <c r="AA35" i="65"/>
  <c r="AB35" i="65"/>
  <c r="AC35" i="65"/>
  <c r="AE35" i="65"/>
  <c r="W36" i="65"/>
  <c r="H36" i="65"/>
  <c r="X36" i="65"/>
  <c r="P36" i="65"/>
  <c r="AD36" i="65"/>
  <c r="Y36" i="65"/>
  <c r="Z36" i="65"/>
  <c r="AA36" i="65"/>
  <c r="AB36" i="65"/>
  <c r="AC36" i="65"/>
  <c r="AE36" i="65"/>
  <c r="W37" i="65"/>
  <c r="H37" i="65"/>
  <c r="Y37" i="65"/>
  <c r="V37" i="65"/>
  <c r="R37" i="65"/>
  <c r="S37" i="65"/>
  <c r="T37" i="65"/>
  <c r="X37" i="65"/>
  <c r="P37" i="65"/>
  <c r="AD37" i="65"/>
  <c r="Z37" i="65"/>
  <c r="AA37" i="65"/>
  <c r="AB37" i="65"/>
  <c r="AC37" i="65"/>
  <c r="AE37" i="65"/>
  <c r="W38" i="65"/>
  <c r="H38" i="65"/>
  <c r="Y38" i="65"/>
  <c r="V38" i="65"/>
  <c r="R38" i="65"/>
  <c r="S38" i="65"/>
  <c r="T38" i="65"/>
  <c r="X38" i="65"/>
  <c r="P38" i="65"/>
  <c r="AD38" i="65"/>
  <c r="Z38" i="65"/>
  <c r="AA38" i="65"/>
  <c r="AB38" i="65"/>
  <c r="AC38" i="65"/>
  <c r="AE38" i="65"/>
  <c r="W39" i="65"/>
  <c r="H39" i="65"/>
  <c r="X39" i="65"/>
  <c r="P39" i="65"/>
  <c r="AD39" i="65"/>
  <c r="Y39" i="65"/>
  <c r="Z39" i="65"/>
  <c r="AA39" i="65"/>
  <c r="AB39" i="65"/>
  <c r="AC39" i="65"/>
  <c r="AE39" i="65"/>
  <c r="W40" i="65"/>
  <c r="H40" i="65"/>
  <c r="X40" i="65"/>
  <c r="P40" i="65"/>
  <c r="AD40" i="65"/>
  <c r="Y40" i="65"/>
  <c r="Z40" i="65"/>
  <c r="AA40" i="65"/>
  <c r="AB40" i="65"/>
  <c r="AC40" i="65"/>
  <c r="AE40" i="65"/>
  <c r="W41" i="65"/>
  <c r="H41" i="65"/>
  <c r="Y41" i="65"/>
  <c r="V41" i="65"/>
  <c r="R41" i="65"/>
  <c r="S41" i="65"/>
  <c r="T41" i="65"/>
  <c r="X41" i="65"/>
  <c r="P41" i="65"/>
  <c r="AD41" i="65"/>
  <c r="Z41" i="65"/>
  <c r="AA41" i="65"/>
  <c r="AB41" i="65"/>
  <c r="AC41" i="65"/>
  <c r="AE41" i="65"/>
  <c r="W42" i="65"/>
  <c r="H42" i="65"/>
  <c r="Y42" i="65"/>
  <c r="V42" i="65"/>
  <c r="R42" i="65"/>
  <c r="S42" i="65"/>
  <c r="T42" i="65"/>
  <c r="X42" i="65"/>
  <c r="P42" i="65"/>
  <c r="AD42" i="65"/>
  <c r="Z42" i="65"/>
  <c r="AA42" i="65"/>
  <c r="AB42" i="65"/>
  <c r="AC42" i="65"/>
  <c r="AE42" i="65"/>
  <c r="W43" i="65"/>
  <c r="H43" i="65"/>
  <c r="X43" i="65"/>
  <c r="P43" i="65"/>
  <c r="AD43" i="65"/>
  <c r="Y43" i="65"/>
  <c r="Z43" i="65"/>
  <c r="AA43" i="65"/>
  <c r="AB43" i="65"/>
  <c r="AC43" i="65"/>
  <c r="AE43" i="65"/>
  <c r="W44" i="65"/>
  <c r="H44" i="65"/>
  <c r="X44" i="65"/>
  <c r="P44" i="65"/>
  <c r="AD44" i="65"/>
  <c r="Y44" i="65"/>
  <c r="Z44" i="65"/>
  <c r="AA44" i="65"/>
  <c r="AB44" i="65"/>
  <c r="AC44" i="65"/>
  <c r="AE44" i="65"/>
  <c r="W45" i="65"/>
  <c r="H45" i="65"/>
  <c r="Y45" i="65"/>
  <c r="V45" i="65"/>
  <c r="R45" i="65"/>
  <c r="S45" i="65"/>
  <c r="T45" i="65"/>
  <c r="U45" i="65"/>
  <c r="X45" i="65"/>
  <c r="P45" i="65"/>
  <c r="AD45" i="65"/>
  <c r="Z45" i="65"/>
  <c r="AA45" i="65"/>
  <c r="AB45" i="65"/>
  <c r="AC45" i="65"/>
  <c r="AE45" i="65"/>
  <c r="W46" i="65"/>
  <c r="H46" i="65"/>
  <c r="Y46" i="65"/>
  <c r="V46" i="65"/>
  <c r="R46" i="65"/>
  <c r="S46" i="65"/>
  <c r="T46" i="65"/>
  <c r="X46" i="65"/>
  <c r="P46" i="65"/>
  <c r="AD46" i="65"/>
  <c r="Z46" i="65"/>
  <c r="AA46" i="65"/>
  <c r="AB46" i="65"/>
  <c r="AC46" i="65"/>
  <c r="AE46" i="65"/>
  <c r="W47" i="65"/>
  <c r="H47" i="65"/>
  <c r="X47" i="65"/>
  <c r="P47" i="65"/>
  <c r="AD47" i="65"/>
  <c r="Y47" i="65"/>
  <c r="Z47" i="65"/>
  <c r="AA47" i="65"/>
  <c r="AB47" i="65"/>
  <c r="AC47" i="65"/>
  <c r="AE47" i="65"/>
  <c r="W48" i="65"/>
  <c r="H48" i="65"/>
  <c r="X48" i="65"/>
  <c r="P48" i="65"/>
  <c r="AD48" i="65"/>
  <c r="Y48" i="65"/>
  <c r="Z48" i="65"/>
  <c r="AA48" i="65"/>
  <c r="AB48" i="65"/>
  <c r="AC48" i="65"/>
  <c r="AE48" i="65"/>
  <c r="W49" i="65"/>
  <c r="H49" i="65"/>
  <c r="Y49" i="65"/>
  <c r="V49" i="65"/>
  <c r="R49" i="65"/>
  <c r="S49" i="65"/>
  <c r="T49" i="65"/>
  <c r="U49" i="65"/>
  <c r="X49" i="65"/>
  <c r="P49" i="65"/>
  <c r="AD49" i="65"/>
  <c r="Z49" i="65"/>
  <c r="AA49" i="65"/>
  <c r="AB49" i="65"/>
  <c r="AC49" i="65"/>
  <c r="AE49" i="65"/>
  <c r="W50" i="65"/>
  <c r="H50" i="65"/>
  <c r="Y50" i="65"/>
  <c r="V50" i="65"/>
  <c r="R50" i="65"/>
  <c r="S50" i="65"/>
  <c r="T50" i="65"/>
  <c r="X50" i="65"/>
  <c r="P50" i="65"/>
  <c r="AD50" i="65"/>
  <c r="Z50" i="65"/>
  <c r="AA50" i="65"/>
  <c r="AB50" i="65"/>
  <c r="AC50" i="65"/>
  <c r="AE50" i="65"/>
  <c r="W51" i="65"/>
  <c r="H51" i="65"/>
  <c r="X51" i="65"/>
  <c r="P51" i="65"/>
  <c r="AD51" i="65"/>
  <c r="Y51" i="65"/>
  <c r="Z51" i="65"/>
  <c r="AA51" i="65"/>
  <c r="AB51" i="65"/>
  <c r="AC51" i="65"/>
  <c r="AE51" i="65"/>
  <c r="W52" i="65"/>
  <c r="H52" i="65"/>
  <c r="X52" i="65"/>
  <c r="P52" i="65"/>
  <c r="AD52" i="65"/>
  <c r="Y52" i="65"/>
  <c r="Z52" i="65"/>
  <c r="AA52" i="65"/>
  <c r="AB52" i="65"/>
  <c r="AC52" i="65"/>
  <c r="AE52" i="65"/>
  <c r="W53" i="65"/>
  <c r="H53" i="65"/>
  <c r="Y53" i="65"/>
  <c r="V53" i="65"/>
  <c r="R53" i="65"/>
  <c r="S53" i="65"/>
  <c r="T53" i="65"/>
  <c r="U53" i="65"/>
  <c r="X53" i="65"/>
  <c r="P53" i="65"/>
  <c r="AD53" i="65"/>
  <c r="Z53" i="65"/>
  <c r="AA53" i="65"/>
  <c r="AB53" i="65"/>
  <c r="AC53" i="65"/>
  <c r="AE53" i="65"/>
  <c r="W54" i="65"/>
  <c r="H54" i="65"/>
  <c r="Y54" i="65"/>
  <c r="V54" i="65"/>
  <c r="R54" i="65"/>
  <c r="S54" i="65"/>
  <c r="T54" i="65"/>
  <c r="X54" i="65"/>
  <c r="P54" i="65"/>
  <c r="AD54" i="65"/>
  <c r="Z54" i="65"/>
  <c r="AA54" i="65"/>
  <c r="AB54" i="65"/>
  <c r="AC54" i="65"/>
  <c r="AE54" i="65"/>
  <c r="W55" i="65"/>
  <c r="H55" i="65"/>
  <c r="X55" i="65"/>
  <c r="P55" i="65"/>
  <c r="AD55" i="65"/>
  <c r="Y55" i="65"/>
  <c r="Z55" i="65"/>
  <c r="AA55" i="65"/>
  <c r="AB55" i="65"/>
  <c r="AC55" i="65"/>
  <c r="AE55" i="65"/>
  <c r="W56" i="65"/>
  <c r="H56" i="65"/>
  <c r="X56" i="65"/>
  <c r="P56" i="65"/>
  <c r="AD56" i="65"/>
  <c r="Y56" i="65"/>
  <c r="Z56" i="65"/>
  <c r="AA56" i="65"/>
  <c r="AB56" i="65"/>
  <c r="AC56" i="65"/>
  <c r="AE56" i="65"/>
  <c r="W57" i="65"/>
  <c r="H57" i="65"/>
  <c r="Y57" i="65"/>
  <c r="V57" i="65"/>
  <c r="R57" i="65"/>
  <c r="S57" i="65"/>
  <c r="T57" i="65"/>
  <c r="U57" i="65"/>
  <c r="X57" i="65"/>
  <c r="P57" i="65"/>
  <c r="AD57" i="65"/>
  <c r="Z57" i="65"/>
  <c r="AA57" i="65"/>
  <c r="AB57" i="65"/>
  <c r="AC57" i="65"/>
  <c r="AE57" i="65"/>
  <c r="W58" i="65"/>
  <c r="H58" i="65"/>
  <c r="Y58" i="65"/>
  <c r="V58" i="65"/>
  <c r="R58" i="65"/>
  <c r="S58" i="65"/>
  <c r="T58" i="65"/>
  <c r="U58" i="65"/>
  <c r="X58" i="65"/>
  <c r="P58" i="65"/>
  <c r="AD58" i="65"/>
  <c r="Z58" i="65"/>
  <c r="AA58" i="65"/>
  <c r="AB58" i="65"/>
  <c r="AC58" i="65"/>
  <c r="AE58" i="65"/>
  <c r="W11" i="3"/>
  <c r="H11" i="3"/>
  <c r="X11" i="3"/>
  <c r="P11" i="3"/>
  <c r="AD11" i="3"/>
  <c r="Y11" i="3"/>
  <c r="Z11" i="3"/>
  <c r="AA11" i="3"/>
  <c r="AB11" i="3"/>
  <c r="AC11" i="3"/>
  <c r="AE11" i="3"/>
  <c r="W12" i="3"/>
  <c r="H12" i="3"/>
  <c r="X12" i="3"/>
  <c r="P12" i="3"/>
  <c r="AD12" i="3"/>
  <c r="Y12" i="3"/>
  <c r="Z12" i="3"/>
  <c r="AA12" i="3"/>
  <c r="AB12" i="3"/>
  <c r="AC12" i="3"/>
  <c r="AE12" i="3"/>
  <c r="W13" i="3"/>
  <c r="H13" i="3"/>
  <c r="Y13" i="3"/>
  <c r="V13" i="3"/>
  <c r="R13" i="3"/>
  <c r="S13" i="3"/>
  <c r="T13" i="3"/>
  <c r="X13" i="3"/>
  <c r="P13" i="3"/>
  <c r="AD13" i="3"/>
  <c r="Z13" i="3"/>
  <c r="AA13" i="3"/>
  <c r="AB13" i="3"/>
  <c r="AC13" i="3"/>
  <c r="AE13" i="3"/>
  <c r="W14" i="3"/>
  <c r="H14" i="3"/>
  <c r="Y14" i="3"/>
  <c r="V14" i="3"/>
  <c r="R14" i="3"/>
  <c r="S14" i="3"/>
  <c r="T14" i="3"/>
  <c r="X14" i="3"/>
  <c r="P14" i="3"/>
  <c r="AD14" i="3"/>
  <c r="Z14" i="3"/>
  <c r="AA14" i="3"/>
  <c r="AB14" i="3"/>
  <c r="AC14" i="3"/>
  <c r="AE14" i="3"/>
  <c r="W15" i="3"/>
  <c r="H15" i="3"/>
  <c r="X15" i="3"/>
  <c r="P15" i="3"/>
  <c r="AD15" i="3"/>
  <c r="Y15" i="3"/>
  <c r="Z15" i="3"/>
  <c r="AA15" i="3"/>
  <c r="AB15" i="3"/>
  <c r="AC15" i="3"/>
  <c r="AE15" i="3"/>
  <c r="W16" i="3"/>
  <c r="H16" i="3"/>
  <c r="X16" i="3"/>
  <c r="P16" i="3"/>
  <c r="AD16" i="3"/>
  <c r="Y16" i="3"/>
  <c r="Z16" i="3"/>
  <c r="AA16" i="3"/>
  <c r="AB16" i="3"/>
  <c r="AC16" i="3"/>
  <c r="AE16" i="3"/>
  <c r="W17" i="3"/>
  <c r="H17" i="3"/>
  <c r="Y17" i="3"/>
  <c r="V17" i="3"/>
  <c r="R17" i="3"/>
  <c r="S17" i="3"/>
  <c r="T17" i="3"/>
  <c r="X17" i="3"/>
  <c r="P17" i="3"/>
  <c r="AD17" i="3"/>
  <c r="Z17" i="3"/>
  <c r="AA17" i="3"/>
  <c r="AB17" i="3"/>
  <c r="AC17" i="3"/>
  <c r="AE17" i="3"/>
  <c r="W18" i="3"/>
  <c r="H18" i="3"/>
  <c r="Y18" i="3"/>
  <c r="V18" i="3"/>
  <c r="R18" i="3"/>
  <c r="S18" i="3"/>
  <c r="T18" i="3"/>
  <c r="U18" i="3"/>
  <c r="X18" i="3"/>
  <c r="P18" i="3"/>
  <c r="AD18" i="3"/>
  <c r="Z18" i="3"/>
  <c r="AA18" i="3"/>
  <c r="AB18" i="3"/>
  <c r="AC18" i="3"/>
  <c r="AE18" i="3"/>
  <c r="W19" i="3"/>
  <c r="H19" i="3"/>
  <c r="X19" i="3"/>
  <c r="P19" i="3"/>
  <c r="AD19" i="3"/>
  <c r="Y19" i="3"/>
  <c r="Z19" i="3"/>
  <c r="AA19" i="3"/>
  <c r="AB19" i="3"/>
  <c r="AC19" i="3"/>
  <c r="AE19" i="3"/>
  <c r="W20" i="3"/>
  <c r="H20" i="3"/>
  <c r="X20" i="3"/>
  <c r="P20" i="3"/>
  <c r="AD20" i="3"/>
  <c r="Y20" i="3"/>
  <c r="Z20" i="3"/>
  <c r="AA20" i="3"/>
  <c r="AB20" i="3"/>
  <c r="AC20" i="3"/>
  <c r="AE20" i="3"/>
  <c r="W21" i="3"/>
  <c r="H21" i="3"/>
  <c r="Y21" i="3"/>
  <c r="V21" i="3"/>
  <c r="R21" i="3"/>
  <c r="S21" i="3"/>
  <c r="T21" i="3"/>
  <c r="X21" i="3"/>
  <c r="P21" i="3"/>
  <c r="AD21" i="3"/>
  <c r="Z21" i="3"/>
  <c r="AA21" i="3"/>
  <c r="AB21" i="3"/>
  <c r="AC21" i="3"/>
  <c r="AE21" i="3"/>
  <c r="W22" i="3"/>
  <c r="H22" i="3"/>
  <c r="Y22" i="3"/>
  <c r="V22" i="3"/>
  <c r="R22" i="3"/>
  <c r="S22" i="3"/>
  <c r="T22" i="3"/>
  <c r="U22" i="3"/>
  <c r="X22" i="3"/>
  <c r="P22" i="3"/>
  <c r="AD22" i="3"/>
  <c r="Z22" i="3"/>
  <c r="AA22" i="3"/>
  <c r="AB22" i="3"/>
  <c r="AC22" i="3"/>
  <c r="AE22" i="3"/>
  <c r="W23" i="3"/>
  <c r="H23" i="3"/>
  <c r="X23" i="3"/>
  <c r="P23" i="3"/>
  <c r="AD23" i="3"/>
  <c r="Y23" i="3"/>
  <c r="Z23" i="3"/>
  <c r="AA23" i="3"/>
  <c r="AB23" i="3"/>
  <c r="AC23" i="3"/>
  <c r="AE23" i="3"/>
  <c r="W24" i="3"/>
  <c r="H24" i="3"/>
  <c r="X24" i="3"/>
  <c r="P24" i="3"/>
  <c r="AD24" i="3"/>
  <c r="Y24" i="3"/>
  <c r="Z24" i="3"/>
  <c r="AA24" i="3"/>
  <c r="AB24" i="3"/>
  <c r="AC24" i="3"/>
  <c r="AE24" i="3"/>
  <c r="W25" i="3"/>
  <c r="H25" i="3"/>
  <c r="Y25" i="3"/>
  <c r="V25" i="3"/>
  <c r="R25" i="3"/>
  <c r="S25" i="3"/>
  <c r="T25" i="3"/>
  <c r="X25" i="3"/>
  <c r="P25" i="3"/>
  <c r="AD25" i="3"/>
  <c r="Z25" i="3"/>
  <c r="AA25" i="3"/>
  <c r="AB25" i="3"/>
  <c r="AC25" i="3"/>
  <c r="AE25" i="3"/>
  <c r="W26" i="3"/>
  <c r="H26" i="3"/>
  <c r="Y26" i="3"/>
  <c r="V26" i="3"/>
  <c r="R26" i="3"/>
  <c r="S26" i="3"/>
  <c r="T26" i="3"/>
  <c r="X26" i="3"/>
  <c r="P26" i="3"/>
  <c r="AD26" i="3"/>
  <c r="Z26" i="3"/>
  <c r="AA26" i="3"/>
  <c r="AB26" i="3"/>
  <c r="AC26" i="3"/>
  <c r="AE26" i="3"/>
  <c r="W27" i="3"/>
  <c r="H27" i="3"/>
  <c r="X27" i="3"/>
  <c r="P27" i="3"/>
  <c r="AD27" i="3"/>
  <c r="Y27" i="3"/>
  <c r="Z27" i="3"/>
  <c r="AA27" i="3"/>
  <c r="AB27" i="3"/>
  <c r="AC27" i="3"/>
  <c r="AE27" i="3"/>
  <c r="W28" i="3"/>
  <c r="H28" i="3"/>
  <c r="X28" i="3"/>
  <c r="P28" i="3"/>
  <c r="AD28" i="3"/>
  <c r="Y28" i="3"/>
  <c r="Z28" i="3"/>
  <c r="AA28" i="3"/>
  <c r="AB28" i="3"/>
  <c r="AC28" i="3"/>
  <c r="AE28" i="3"/>
  <c r="W29" i="3"/>
  <c r="H29" i="3"/>
  <c r="Y29" i="3"/>
  <c r="V29" i="3"/>
  <c r="R29" i="3"/>
  <c r="S29" i="3"/>
  <c r="T29" i="3"/>
  <c r="X29" i="3"/>
  <c r="P29" i="3"/>
  <c r="AD29" i="3"/>
  <c r="Z29" i="3"/>
  <c r="AA29" i="3"/>
  <c r="AB29" i="3"/>
  <c r="AC29" i="3"/>
  <c r="AE29" i="3"/>
  <c r="W30" i="3"/>
  <c r="H30" i="3"/>
  <c r="Y30" i="3"/>
  <c r="V30" i="3"/>
  <c r="R30" i="3"/>
  <c r="S30" i="3"/>
  <c r="T30" i="3"/>
  <c r="X30" i="3"/>
  <c r="P30" i="3"/>
  <c r="AD30" i="3"/>
  <c r="Z30" i="3"/>
  <c r="AA30" i="3"/>
  <c r="AB30" i="3"/>
  <c r="AC30" i="3"/>
  <c r="AE30" i="3"/>
  <c r="W31" i="3"/>
  <c r="H31" i="3"/>
  <c r="X31" i="3"/>
  <c r="P31" i="3"/>
  <c r="AD31" i="3"/>
  <c r="Y31" i="3"/>
  <c r="Z31" i="3"/>
  <c r="AA31" i="3"/>
  <c r="AB31" i="3"/>
  <c r="AC31" i="3"/>
  <c r="AE31" i="3"/>
  <c r="W32" i="3"/>
  <c r="H32" i="3"/>
  <c r="X32" i="3"/>
  <c r="P32" i="3"/>
  <c r="AD32" i="3"/>
  <c r="Y32" i="3"/>
  <c r="Z32" i="3"/>
  <c r="AA32" i="3"/>
  <c r="AB32" i="3"/>
  <c r="AC32" i="3"/>
  <c r="AE32" i="3"/>
  <c r="W33" i="3"/>
  <c r="H33" i="3"/>
  <c r="Y33" i="3"/>
  <c r="V33" i="3"/>
  <c r="R33" i="3"/>
  <c r="S33" i="3"/>
  <c r="T33" i="3"/>
  <c r="X33" i="3"/>
  <c r="P33" i="3"/>
  <c r="AD33" i="3"/>
  <c r="Z33" i="3"/>
  <c r="AA33" i="3"/>
  <c r="AB33" i="3"/>
  <c r="AC33" i="3"/>
  <c r="AE33" i="3"/>
  <c r="W34" i="3"/>
  <c r="H34" i="3"/>
  <c r="Y34" i="3"/>
  <c r="V34" i="3"/>
  <c r="R34" i="3"/>
  <c r="S34" i="3"/>
  <c r="T34" i="3"/>
  <c r="X34" i="3"/>
  <c r="P34" i="3"/>
  <c r="AD34" i="3"/>
  <c r="Z34" i="3"/>
  <c r="AA34" i="3"/>
  <c r="AB34" i="3"/>
  <c r="AC34" i="3"/>
  <c r="AE34" i="3"/>
  <c r="W35" i="3"/>
  <c r="H35" i="3"/>
  <c r="X35" i="3"/>
  <c r="P35" i="3"/>
  <c r="AD35" i="3"/>
  <c r="Y35" i="3"/>
  <c r="Z35" i="3"/>
  <c r="AA35" i="3"/>
  <c r="AB35" i="3"/>
  <c r="AC35" i="3"/>
  <c r="AE35" i="3"/>
  <c r="W36" i="3"/>
  <c r="H36" i="3"/>
  <c r="X36" i="3"/>
  <c r="P36" i="3"/>
  <c r="AD36" i="3"/>
  <c r="Y36" i="3"/>
  <c r="Z36" i="3"/>
  <c r="AA36" i="3"/>
  <c r="AB36" i="3"/>
  <c r="AC36" i="3"/>
  <c r="AE36" i="3"/>
  <c r="W37" i="3"/>
  <c r="H37" i="3"/>
  <c r="Y37" i="3"/>
  <c r="V37" i="3"/>
  <c r="R37" i="3"/>
  <c r="S37" i="3"/>
  <c r="T37" i="3"/>
  <c r="X37" i="3"/>
  <c r="P37" i="3"/>
  <c r="AD37" i="3"/>
  <c r="Z37" i="3"/>
  <c r="AA37" i="3"/>
  <c r="AB37" i="3"/>
  <c r="AC37" i="3"/>
  <c r="AE37" i="3"/>
  <c r="W38" i="3"/>
  <c r="H38" i="3"/>
  <c r="Y38" i="3"/>
  <c r="V38" i="3"/>
  <c r="R38" i="3"/>
  <c r="S38" i="3"/>
  <c r="T38" i="3"/>
  <c r="X38" i="3"/>
  <c r="P38" i="3"/>
  <c r="AD38" i="3"/>
  <c r="Z38" i="3"/>
  <c r="AA38" i="3"/>
  <c r="AB38" i="3"/>
  <c r="AC38" i="3"/>
  <c r="AE38" i="3"/>
  <c r="W39" i="3"/>
  <c r="H39" i="3"/>
  <c r="X39" i="3"/>
  <c r="P39" i="3"/>
  <c r="AD39" i="3"/>
  <c r="Y39" i="3"/>
  <c r="Z39" i="3"/>
  <c r="AA39" i="3"/>
  <c r="AB39" i="3"/>
  <c r="AC39" i="3"/>
  <c r="AE39" i="3"/>
  <c r="W40" i="3"/>
  <c r="H40" i="3"/>
  <c r="X40" i="3"/>
  <c r="P40" i="3"/>
  <c r="AD40" i="3"/>
  <c r="Y40" i="3"/>
  <c r="Z40" i="3"/>
  <c r="AA40" i="3"/>
  <c r="AB40" i="3"/>
  <c r="AC40" i="3"/>
  <c r="AE40" i="3"/>
  <c r="W41" i="3"/>
  <c r="H41" i="3"/>
  <c r="Y41" i="3"/>
  <c r="V41" i="3"/>
  <c r="R41" i="3"/>
  <c r="S41" i="3"/>
  <c r="T41" i="3"/>
  <c r="X41" i="3"/>
  <c r="P41" i="3"/>
  <c r="AD41" i="3"/>
  <c r="Z41" i="3"/>
  <c r="AA41" i="3"/>
  <c r="AB41" i="3"/>
  <c r="AC41" i="3"/>
  <c r="AE41" i="3"/>
  <c r="W42" i="3"/>
  <c r="H42" i="3"/>
  <c r="Y42" i="3"/>
  <c r="V42" i="3"/>
  <c r="R42" i="3"/>
  <c r="S42" i="3"/>
  <c r="T42" i="3"/>
  <c r="X42" i="3"/>
  <c r="P42" i="3"/>
  <c r="AD42" i="3"/>
  <c r="Z42" i="3"/>
  <c r="AA42" i="3"/>
  <c r="AB42" i="3"/>
  <c r="AC42" i="3"/>
  <c r="AE42" i="3"/>
  <c r="W43" i="3"/>
  <c r="H43" i="3"/>
  <c r="X43" i="3"/>
  <c r="P43" i="3"/>
  <c r="AD43" i="3"/>
  <c r="Y43" i="3"/>
  <c r="Z43" i="3"/>
  <c r="AA43" i="3"/>
  <c r="AB43" i="3"/>
  <c r="AC43" i="3"/>
  <c r="AE43" i="3"/>
  <c r="W44" i="3"/>
  <c r="H44" i="3"/>
  <c r="X44" i="3"/>
  <c r="P44" i="3"/>
  <c r="AD44" i="3"/>
  <c r="Y44" i="3"/>
  <c r="Z44" i="3"/>
  <c r="AA44" i="3"/>
  <c r="AB44" i="3"/>
  <c r="AC44" i="3"/>
  <c r="AE44" i="3"/>
  <c r="W45" i="3"/>
  <c r="H45" i="3"/>
  <c r="Y45" i="3"/>
  <c r="V45" i="3"/>
  <c r="R45" i="3"/>
  <c r="S45" i="3"/>
  <c r="T45" i="3"/>
  <c r="X45" i="3"/>
  <c r="P45" i="3"/>
  <c r="AD45" i="3"/>
  <c r="Z45" i="3"/>
  <c r="AA45" i="3"/>
  <c r="AB45" i="3"/>
  <c r="AC45" i="3"/>
  <c r="AE45" i="3"/>
  <c r="W46" i="3"/>
  <c r="H46" i="3"/>
  <c r="Y46" i="3"/>
  <c r="V46" i="3"/>
  <c r="R46" i="3"/>
  <c r="S46" i="3"/>
  <c r="T46" i="3"/>
  <c r="X46" i="3"/>
  <c r="P46" i="3"/>
  <c r="AD46" i="3"/>
  <c r="Z46" i="3"/>
  <c r="AA46" i="3"/>
  <c r="AB46" i="3"/>
  <c r="AC46" i="3"/>
  <c r="AE46" i="3"/>
  <c r="W47" i="3"/>
  <c r="H47" i="3"/>
  <c r="X47" i="3"/>
  <c r="P47" i="3"/>
  <c r="AD47" i="3"/>
  <c r="Y47" i="3"/>
  <c r="Z47" i="3"/>
  <c r="AA47" i="3"/>
  <c r="AB47" i="3"/>
  <c r="AC47" i="3"/>
  <c r="AE47" i="3"/>
  <c r="W48" i="3"/>
  <c r="H48" i="3"/>
  <c r="X48" i="3"/>
  <c r="P48" i="3"/>
  <c r="AD48" i="3"/>
  <c r="Y48" i="3"/>
  <c r="Z48" i="3"/>
  <c r="AA48" i="3"/>
  <c r="AB48" i="3"/>
  <c r="AC48" i="3"/>
  <c r="AE48" i="3"/>
  <c r="W49" i="3"/>
  <c r="H49" i="3"/>
  <c r="Y49" i="3"/>
  <c r="V49" i="3"/>
  <c r="R49" i="3"/>
  <c r="S49" i="3"/>
  <c r="T49" i="3"/>
  <c r="U49" i="3"/>
  <c r="X49" i="3"/>
  <c r="P49" i="3"/>
  <c r="AD49" i="3"/>
  <c r="Z49" i="3"/>
  <c r="AA49" i="3"/>
  <c r="AB49" i="3"/>
  <c r="AC49" i="3"/>
  <c r="AE49" i="3"/>
  <c r="W50" i="3"/>
  <c r="H50" i="3"/>
  <c r="Y50" i="3"/>
  <c r="V50" i="3"/>
  <c r="R50" i="3"/>
  <c r="S50" i="3"/>
  <c r="T50" i="3"/>
  <c r="X50" i="3"/>
  <c r="P50" i="3"/>
  <c r="AD50" i="3"/>
  <c r="Z50" i="3"/>
  <c r="AA50" i="3"/>
  <c r="AB50" i="3"/>
  <c r="AC50" i="3"/>
  <c r="AE50" i="3"/>
  <c r="W51" i="3"/>
  <c r="H51" i="3"/>
  <c r="X51" i="3"/>
  <c r="P51" i="3"/>
  <c r="AD51" i="3"/>
  <c r="Y51" i="3"/>
  <c r="Z51" i="3"/>
  <c r="AA51" i="3"/>
  <c r="AB51" i="3"/>
  <c r="AC51" i="3"/>
  <c r="AE51" i="3"/>
  <c r="W52" i="3"/>
  <c r="H52" i="3"/>
  <c r="X52" i="3"/>
  <c r="P52" i="3"/>
  <c r="AD52" i="3"/>
  <c r="Y52" i="3"/>
  <c r="Z52" i="3"/>
  <c r="AA52" i="3"/>
  <c r="AB52" i="3"/>
  <c r="AC52" i="3"/>
  <c r="AE52" i="3"/>
  <c r="W53" i="3"/>
  <c r="H53" i="3"/>
  <c r="Y53" i="3"/>
  <c r="V53" i="3"/>
  <c r="R53" i="3"/>
  <c r="S53" i="3"/>
  <c r="T53" i="3"/>
  <c r="U53" i="3"/>
  <c r="X53" i="3"/>
  <c r="P53" i="3"/>
  <c r="AD53" i="3"/>
  <c r="Z53" i="3"/>
  <c r="AA53" i="3"/>
  <c r="AB53" i="3"/>
  <c r="AC53" i="3"/>
  <c r="AE53" i="3"/>
  <c r="W54" i="3"/>
  <c r="H54" i="3"/>
  <c r="Y54" i="3"/>
  <c r="V54" i="3"/>
  <c r="R54" i="3"/>
  <c r="S54" i="3"/>
  <c r="T54" i="3"/>
  <c r="X54" i="3"/>
  <c r="P54" i="3"/>
  <c r="AD54" i="3"/>
  <c r="Z54" i="3"/>
  <c r="AA54" i="3"/>
  <c r="AB54" i="3"/>
  <c r="AC54" i="3"/>
  <c r="AE54" i="3"/>
  <c r="W55" i="3"/>
  <c r="H55" i="3"/>
  <c r="X55" i="3"/>
  <c r="P55" i="3"/>
  <c r="AD55" i="3"/>
  <c r="Y55" i="3"/>
  <c r="Z55" i="3"/>
  <c r="AA55" i="3"/>
  <c r="AB55" i="3"/>
  <c r="AC55" i="3"/>
  <c r="AE55" i="3"/>
  <c r="W56" i="3"/>
  <c r="H56" i="3"/>
  <c r="X56" i="3"/>
  <c r="P56" i="3"/>
  <c r="AD56" i="3"/>
  <c r="Y56" i="3"/>
  <c r="Z56" i="3"/>
  <c r="AA56" i="3"/>
  <c r="AB56" i="3"/>
  <c r="AC56" i="3"/>
  <c r="AE56" i="3"/>
  <c r="W57" i="3"/>
  <c r="H57" i="3"/>
  <c r="Y57" i="3"/>
  <c r="V57" i="3"/>
  <c r="R57" i="3"/>
  <c r="S57" i="3"/>
  <c r="T57" i="3"/>
  <c r="U57" i="3"/>
  <c r="X57" i="3"/>
  <c r="P57" i="3"/>
  <c r="AD57" i="3"/>
  <c r="Z57" i="3"/>
  <c r="AA57" i="3"/>
  <c r="AB57" i="3"/>
  <c r="AC57" i="3"/>
  <c r="AE57" i="3"/>
  <c r="W58" i="3"/>
  <c r="H58" i="3"/>
  <c r="Y58" i="3"/>
  <c r="V58" i="3"/>
  <c r="R58" i="3"/>
  <c r="S58" i="3"/>
  <c r="T58" i="3"/>
  <c r="U58" i="3"/>
  <c r="X58" i="3"/>
  <c r="P58" i="3"/>
  <c r="AD58" i="3"/>
  <c r="Z58" i="3"/>
  <c r="AA58" i="3"/>
  <c r="AB58" i="3"/>
  <c r="AC58" i="3"/>
  <c r="AE58" i="3"/>
  <c r="AE10" i="14"/>
  <c r="X10" i="14"/>
  <c r="P10" i="14"/>
  <c r="AD10" i="14"/>
  <c r="AC10" i="14"/>
  <c r="AB10" i="14"/>
  <c r="AA10" i="14"/>
  <c r="Z10" i="14"/>
  <c r="W10" i="14"/>
  <c r="H10" i="14"/>
  <c r="Y10" i="14"/>
  <c r="V10" i="14"/>
  <c r="R10" i="14"/>
  <c r="S10" i="14"/>
  <c r="T10" i="14"/>
  <c r="AE9" i="14"/>
  <c r="X9" i="14"/>
  <c r="P9" i="14"/>
  <c r="AD9" i="14"/>
  <c r="AC9" i="14"/>
  <c r="AB9" i="14"/>
  <c r="AA9" i="14"/>
  <c r="Z9" i="14"/>
  <c r="W9" i="14"/>
  <c r="H9" i="14"/>
  <c r="Y9" i="14"/>
  <c r="AE10" i="12"/>
  <c r="X10" i="12"/>
  <c r="P10" i="12"/>
  <c r="AD10" i="12"/>
  <c r="AC10" i="12"/>
  <c r="AB10" i="12"/>
  <c r="AA10" i="12"/>
  <c r="Z10" i="12"/>
  <c r="W10" i="12"/>
  <c r="H10" i="12"/>
  <c r="Y10" i="12"/>
  <c r="AE9" i="12"/>
  <c r="X9" i="12"/>
  <c r="P9" i="12"/>
  <c r="AD9" i="12"/>
  <c r="AC9" i="12"/>
  <c r="AB9" i="12"/>
  <c r="AA9" i="12"/>
  <c r="Z9" i="12"/>
  <c r="W9" i="12"/>
  <c r="H9" i="12"/>
  <c r="Y9" i="12"/>
  <c r="AE10" i="10"/>
  <c r="X10" i="10"/>
  <c r="P10" i="10"/>
  <c r="AD10" i="10"/>
  <c r="AC10" i="10"/>
  <c r="AB10" i="10"/>
  <c r="AA10" i="10"/>
  <c r="Z10" i="10"/>
  <c r="W10" i="10"/>
  <c r="H10" i="10"/>
  <c r="Y10" i="10"/>
  <c r="V10" i="10"/>
  <c r="R10" i="10"/>
  <c r="S10" i="10"/>
  <c r="T10" i="10"/>
  <c r="AE9" i="10"/>
  <c r="X9" i="10"/>
  <c r="P9" i="10"/>
  <c r="AD9" i="10"/>
  <c r="AC9" i="10"/>
  <c r="AB9" i="10"/>
  <c r="AA9" i="10"/>
  <c r="Z9" i="10"/>
  <c r="W9" i="10"/>
  <c r="H9" i="10"/>
  <c r="Y9" i="10"/>
  <c r="AE10" i="8"/>
  <c r="X10" i="8"/>
  <c r="P10" i="8"/>
  <c r="AD10" i="8"/>
  <c r="AC10" i="8"/>
  <c r="AB10" i="8"/>
  <c r="AA10" i="8"/>
  <c r="Z10" i="8"/>
  <c r="W10" i="8"/>
  <c r="H10" i="8"/>
  <c r="Y10" i="8"/>
  <c r="AE9" i="8"/>
  <c r="X9" i="8"/>
  <c r="P9" i="8"/>
  <c r="AD9" i="8"/>
  <c r="AC9" i="8"/>
  <c r="AB9" i="8"/>
  <c r="AA9" i="8"/>
  <c r="Z9" i="8"/>
  <c r="W9" i="8"/>
  <c r="H9" i="8"/>
  <c r="Y9" i="8"/>
  <c r="AE10" i="6"/>
  <c r="X10" i="6"/>
  <c r="P10" i="6"/>
  <c r="AD10" i="6"/>
  <c r="AC10" i="6"/>
  <c r="AB10" i="6"/>
  <c r="AA10" i="6"/>
  <c r="Z10" i="6"/>
  <c r="W10" i="6"/>
  <c r="H10" i="6"/>
  <c r="Y10" i="6"/>
  <c r="V10" i="6"/>
  <c r="R10" i="6"/>
  <c r="S10" i="6"/>
  <c r="T10" i="6"/>
  <c r="AE9" i="6"/>
  <c r="X9" i="6"/>
  <c r="P9" i="6"/>
  <c r="AD9" i="6"/>
  <c r="AC9" i="6"/>
  <c r="AB9" i="6"/>
  <c r="AA9" i="6"/>
  <c r="Z9" i="6"/>
  <c r="W9" i="6"/>
  <c r="H9" i="6"/>
  <c r="Y9" i="6"/>
  <c r="AE10" i="27"/>
  <c r="X10" i="27"/>
  <c r="P10" i="27"/>
  <c r="AD10" i="27"/>
  <c r="AC10" i="27"/>
  <c r="AB10" i="27"/>
  <c r="AA10" i="27"/>
  <c r="Z10" i="27"/>
  <c r="W10" i="27"/>
  <c r="H10" i="27"/>
  <c r="Y10" i="27"/>
  <c r="AE9" i="27"/>
  <c r="X9" i="27"/>
  <c r="P9" i="27"/>
  <c r="AD9" i="27"/>
  <c r="AC9" i="27"/>
  <c r="AB9" i="27"/>
  <c r="AA9" i="27"/>
  <c r="Z9" i="27"/>
  <c r="W9" i="27"/>
  <c r="H9" i="27"/>
  <c r="Y9" i="27"/>
  <c r="AE10" i="25"/>
  <c r="X10" i="25"/>
  <c r="P10" i="25"/>
  <c r="AD10" i="25"/>
  <c r="AC10" i="25"/>
  <c r="AB10" i="25"/>
  <c r="AA10" i="25"/>
  <c r="Z10" i="25"/>
  <c r="W10" i="25"/>
  <c r="H10" i="25"/>
  <c r="Y10" i="25"/>
  <c r="V10" i="25"/>
  <c r="R10" i="25"/>
  <c r="S10" i="25"/>
  <c r="T10" i="25"/>
  <c r="AE9" i="25"/>
  <c r="X9" i="25"/>
  <c r="P9" i="25"/>
  <c r="AD9" i="25"/>
  <c r="AC9" i="25"/>
  <c r="AB9" i="25"/>
  <c r="AA9" i="25"/>
  <c r="Z9" i="25"/>
  <c r="W9" i="25"/>
  <c r="H9" i="25"/>
  <c r="Y9" i="25"/>
  <c r="AE10" i="21"/>
  <c r="X10" i="21"/>
  <c r="P10" i="21"/>
  <c r="AD10" i="21"/>
  <c r="AC10" i="21"/>
  <c r="AB10" i="21"/>
  <c r="AA10" i="21"/>
  <c r="Z10" i="21"/>
  <c r="W10" i="21"/>
  <c r="H10" i="21"/>
  <c r="Y10" i="21"/>
  <c r="AE9" i="21"/>
  <c r="X9" i="21"/>
  <c r="P9" i="21"/>
  <c r="AD9" i="21"/>
  <c r="AC9" i="21"/>
  <c r="AB9" i="21"/>
  <c r="AA9" i="21"/>
  <c r="Z9" i="21"/>
  <c r="W9" i="21"/>
  <c r="H9" i="21"/>
  <c r="Y9" i="21"/>
  <c r="AE10" i="19"/>
  <c r="X10" i="19"/>
  <c r="P10" i="19"/>
  <c r="AD10" i="19"/>
  <c r="AC10" i="19"/>
  <c r="AB10" i="19"/>
  <c r="AA10" i="19"/>
  <c r="Z10" i="19"/>
  <c r="W10" i="19"/>
  <c r="H10" i="19"/>
  <c r="Y10" i="19"/>
  <c r="V10" i="19"/>
  <c r="R10" i="19"/>
  <c r="S10" i="19"/>
  <c r="T10" i="19"/>
  <c r="AE9" i="19"/>
  <c r="X9" i="19"/>
  <c r="P9" i="19"/>
  <c r="AD9" i="19"/>
  <c r="AC9" i="19"/>
  <c r="AB9" i="19"/>
  <c r="AA9" i="19"/>
  <c r="Z9" i="19"/>
  <c r="W9" i="19"/>
  <c r="H9" i="19"/>
  <c r="Y9" i="19"/>
  <c r="AE10" i="17"/>
  <c r="X10" i="17"/>
  <c r="P10" i="17"/>
  <c r="AD10" i="17"/>
  <c r="AC10" i="17"/>
  <c r="AB10" i="17"/>
  <c r="AA10" i="17"/>
  <c r="Z10" i="17"/>
  <c r="W10" i="17"/>
  <c r="H10" i="17"/>
  <c r="Y10" i="17"/>
  <c r="AE9" i="17"/>
  <c r="X9" i="17"/>
  <c r="P9" i="17"/>
  <c r="AD9" i="17"/>
  <c r="AC9" i="17"/>
  <c r="AB9" i="17"/>
  <c r="AA9" i="17"/>
  <c r="Z9" i="17"/>
  <c r="W9" i="17"/>
  <c r="H9" i="17"/>
  <c r="Y9" i="17"/>
  <c r="AE10" i="64"/>
  <c r="X10" i="64"/>
  <c r="P10" i="64"/>
  <c r="AD10" i="64"/>
  <c r="AC10" i="64"/>
  <c r="AB10" i="64"/>
  <c r="AA10" i="64"/>
  <c r="Z10" i="64"/>
  <c r="W10" i="64"/>
  <c r="H10" i="64"/>
  <c r="Y10" i="64"/>
  <c r="V10" i="64"/>
  <c r="R10" i="64"/>
  <c r="S10" i="64"/>
  <c r="T10" i="64"/>
  <c r="AE9" i="64"/>
  <c r="X9" i="64"/>
  <c r="P9" i="64"/>
  <c r="AD9" i="64"/>
  <c r="AC9" i="64"/>
  <c r="AB9" i="64"/>
  <c r="AA9" i="64"/>
  <c r="Z9" i="64"/>
  <c r="W9" i="64"/>
  <c r="H9" i="64"/>
  <c r="Y9" i="64"/>
  <c r="AE10" i="65"/>
  <c r="X10" i="65"/>
  <c r="P10" i="65"/>
  <c r="AD10" i="65"/>
  <c r="AC10" i="65"/>
  <c r="AB10" i="65"/>
  <c r="AA10" i="65"/>
  <c r="Z10" i="65"/>
  <c r="W10" i="65"/>
  <c r="H10" i="65"/>
  <c r="Y10" i="65"/>
  <c r="AE9" i="65"/>
  <c r="X9" i="65"/>
  <c r="P9" i="65"/>
  <c r="AD9" i="65"/>
  <c r="AC9" i="65"/>
  <c r="AB9" i="65"/>
  <c r="AA9" i="65"/>
  <c r="Z9" i="65"/>
  <c r="W9" i="65"/>
  <c r="H9" i="65"/>
  <c r="Y9" i="65"/>
  <c r="AE10" i="3"/>
  <c r="X10" i="3"/>
  <c r="P10" i="3"/>
  <c r="AD10" i="3"/>
  <c r="AC10" i="3"/>
  <c r="AB10" i="3"/>
  <c r="AA10" i="3"/>
  <c r="Z10" i="3"/>
  <c r="W10" i="3"/>
  <c r="H10" i="3"/>
  <c r="Y10" i="3"/>
  <c r="V10" i="3"/>
  <c r="R10" i="3"/>
  <c r="S10" i="3"/>
  <c r="T10" i="3"/>
  <c r="AE9" i="3"/>
  <c r="X9" i="3"/>
  <c r="P9" i="3"/>
  <c r="AD9" i="3"/>
  <c r="AC9" i="3"/>
  <c r="AB9" i="3"/>
  <c r="AA9" i="3"/>
  <c r="Z9" i="3"/>
  <c r="W9" i="3"/>
  <c r="H9" i="3"/>
  <c r="Y9" i="3"/>
  <c r="G11" i="1"/>
  <c r="I11" i="1"/>
  <c r="H11" i="1"/>
  <c r="N11" i="1"/>
  <c r="J11" i="1"/>
  <c r="K11" i="1"/>
  <c r="L11" i="1"/>
  <c r="M11" i="1"/>
  <c r="O11" i="1"/>
  <c r="G12" i="1"/>
  <c r="I12" i="1"/>
  <c r="H12" i="1"/>
  <c r="N12" i="1"/>
  <c r="J12" i="1"/>
  <c r="K12" i="1"/>
  <c r="L12" i="1"/>
  <c r="M12" i="1"/>
  <c r="O12" i="1"/>
  <c r="G13" i="1"/>
  <c r="I13" i="1"/>
  <c r="H13" i="1"/>
  <c r="N13" i="1"/>
  <c r="J13" i="1"/>
  <c r="K13" i="1"/>
  <c r="L13" i="1"/>
  <c r="M13" i="1"/>
  <c r="O13" i="1"/>
  <c r="G14" i="1"/>
  <c r="I14" i="1"/>
  <c r="H14" i="1"/>
  <c r="N14" i="1"/>
  <c r="J14" i="1"/>
  <c r="K14" i="1"/>
  <c r="L14" i="1"/>
  <c r="M14" i="1"/>
  <c r="O14" i="1"/>
  <c r="G15" i="1"/>
  <c r="I15" i="1"/>
  <c r="H15" i="1"/>
  <c r="N15" i="1"/>
  <c r="J15" i="1"/>
  <c r="K15" i="1"/>
  <c r="L15" i="1"/>
  <c r="M15" i="1"/>
  <c r="O15" i="1"/>
  <c r="G16" i="1"/>
  <c r="I16" i="1"/>
  <c r="H16" i="1"/>
  <c r="N16" i="1"/>
  <c r="J16" i="1"/>
  <c r="K16" i="1"/>
  <c r="L16" i="1"/>
  <c r="M16" i="1"/>
  <c r="O16" i="1"/>
  <c r="G17" i="1"/>
  <c r="I17" i="1"/>
  <c r="H17" i="1"/>
  <c r="N17" i="1"/>
  <c r="J17" i="1"/>
  <c r="K17" i="1"/>
  <c r="L17" i="1"/>
  <c r="M17" i="1"/>
  <c r="O17" i="1"/>
  <c r="G18" i="1"/>
  <c r="I18" i="1"/>
  <c r="H18" i="1"/>
  <c r="N18" i="1"/>
  <c r="J18" i="1"/>
  <c r="K18" i="1"/>
  <c r="L18" i="1"/>
  <c r="M18" i="1"/>
  <c r="O18" i="1"/>
  <c r="G19" i="1"/>
  <c r="I19" i="1"/>
  <c r="H19" i="1"/>
  <c r="N19" i="1"/>
  <c r="J19" i="1"/>
  <c r="K19" i="1"/>
  <c r="L19" i="1"/>
  <c r="M19" i="1"/>
  <c r="O19" i="1"/>
  <c r="G20" i="1"/>
  <c r="I20" i="1"/>
  <c r="H20" i="1"/>
  <c r="N20" i="1"/>
  <c r="J20" i="1"/>
  <c r="K20" i="1"/>
  <c r="L20" i="1"/>
  <c r="M20" i="1"/>
  <c r="O20" i="1"/>
  <c r="G21" i="1"/>
  <c r="I21" i="1"/>
  <c r="H21" i="1"/>
  <c r="N21" i="1"/>
  <c r="J21" i="1"/>
  <c r="K21" i="1"/>
  <c r="L21" i="1"/>
  <c r="M21" i="1"/>
  <c r="O21" i="1"/>
  <c r="G22" i="1"/>
  <c r="I22" i="1"/>
  <c r="H22" i="1"/>
  <c r="N22" i="1"/>
  <c r="J22" i="1"/>
  <c r="K22" i="1"/>
  <c r="L22" i="1"/>
  <c r="M22" i="1"/>
  <c r="O22" i="1"/>
  <c r="G23" i="1"/>
  <c r="I23" i="1"/>
  <c r="H23" i="1"/>
  <c r="N23" i="1"/>
  <c r="J23" i="1"/>
  <c r="K23" i="1"/>
  <c r="L23" i="1"/>
  <c r="M23" i="1"/>
  <c r="O23" i="1"/>
  <c r="G24" i="1"/>
  <c r="I24" i="1"/>
  <c r="H24" i="1"/>
  <c r="N24" i="1"/>
  <c r="J24" i="1"/>
  <c r="K24" i="1"/>
  <c r="L24" i="1"/>
  <c r="M24" i="1"/>
  <c r="O24" i="1"/>
  <c r="G25" i="1"/>
  <c r="I25" i="1"/>
  <c r="H25" i="1"/>
  <c r="N25" i="1"/>
  <c r="J25" i="1"/>
  <c r="K25" i="1"/>
  <c r="L25" i="1"/>
  <c r="M25" i="1"/>
  <c r="O25" i="1"/>
  <c r="G26" i="1"/>
  <c r="I26" i="1"/>
  <c r="H26" i="1"/>
  <c r="N26" i="1"/>
  <c r="J26" i="1"/>
  <c r="K26" i="1"/>
  <c r="L26" i="1"/>
  <c r="M26" i="1"/>
  <c r="O26" i="1"/>
  <c r="G27" i="1"/>
  <c r="I27" i="1"/>
  <c r="H27" i="1"/>
  <c r="N27" i="1"/>
  <c r="J27" i="1"/>
  <c r="K27" i="1"/>
  <c r="L27" i="1"/>
  <c r="M27" i="1"/>
  <c r="O27" i="1"/>
  <c r="G28" i="1"/>
  <c r="I28" i="1"/>
  <c r="H28" i="1"/>
  <c r="N28" i="1"/>
  <c r="J28" i="1"/>
  <c r="K28" i="1"/>
  <c r="L28" i="1"/>
  <c r="M28" i="1"/>
  <c r="O28" i="1"/>
  <c r="G29" i="1"/>
  <c r="I29" i="1"/>
  <c r="H29" i="1"/>
  <c r="N29" i="1"/>
  <c r="J29" i="1"/>
  <c r="K29" i="1"/>
  <c r="L29" i="1"/>
  <c r="M29" i="1"/>
  <c r="O29" i="1"/>
  <c r="G30" i="1"/>
  <c r="I30" i="1"/>
  <c r="H30" i="1"/>
  <c r="N30" i="1"/>
  <c r="J30" i="1"/>
  <c r="K30" i="1"/>
  <c r="L30" i="1"/>
  <c r="M30" i="1"/>
  <c r="O30" i="1"/>
  <c r="G31" i="1"/>
  <c r="I31" i="1"/>
  <c r="H31" i="1"/>
  <c r="N31" i="1"/>
  <c r="J31" i="1"/>
  <c r="K31" i="1"/>
  <c r="L31" i="1"/>
  <c r="M31" i="1"/>
  <c r="O31" i="1"/>
  <c r="G32" i="1"/>
  <c r="I32" i="1"/>
  <c r="H32" i="1"/>
  <c r="N32" i="1"/>
  <c r="J32" i="1"/>
  <c r="K32" i="1"/>
  <c r="L32" i="1"/>
  <c r="M32" i="1"/>
  <c r="O32" i="1"/>
  <c r="G33" i="1"/>
  <c r="I33" i="1"/>
  <c r="H33" i="1"/>
  <c r="N33" i="1"/>
  <c r="J33" i="1"/>
  <c r="K33" i="1"/>
  <c r="L33" i="1"/>
  <c r="M33" i="1"/>
  <c r="O33" i="1"/>
  <c r="G34" i="1"/>
  <c r="I34" i="1"/>
  <c r="H34" i="1"/>
  <c r="N34" i="1"/>
  <c r="J34" i="1"/>
  <c r="K34" i="1"/>
  <c r="L34" i="1"/>
  <c r="M34" i="1"/>
  <c r="O34" i="1"/>
  <c r="G35" i="1"/>
  <c r="I35" i="1"/>
  <c r="H35" i="1"/>
  <c r="N35" i="1"/>
  <c r="J35" i="1"/>
  <c r="K35" i="1"/>
  <c r="L35" i="1"/>
  <c r="M35" i="1"/>
  <c r="O35" i="1"/>
  <c r="G36" i="1"/>
  <c r="I36" i="1"/>
  <c r="H36" i="1"/>
  <c r="N36" i="1"/>
  <c r="J36" i="1"/>
  <c r="K36" i="1"/>
  <c r="L36" i="1"/>
  <c r="M36" i="1"/>
  <c r="O36" i="1"/>
  <c r="G37" i="1"/>
  <c r="I37" i="1"/>
  <c r="H37" i="1"/>
  <c r="N37" i="1"/>
  <c r="J37" i="1"/>
  <c r="K37" i="1"/>
  <c r="L37" i="1"/>
  <c r="M37" i="1"/>
  <c r="O37" i="1"/>
  <c r="G38" i="1"/>
  <c r="I38" i="1"/>
  <c r="H38" i="1"/>
  <c r="N38" i="1"/>
  <c r="J38" i="1"/>
  <c r="K38" i="1"/>
  <c r="L38" i="1"/>
  <c r="M38" i="1"/>
  <c r="O38" i="1"/>
  <c r="G10" i="1"/>
  <c r="I10" i="1"/>
  <c r="J10" i="1"/>
  <c r="K10" i="1"/>
  <c r="L10" i="1"/>
  <c r="M10" i="1"/>
  <c r="H10" i="1"/>
  <c r="N10" i="1"/>
  <c r="O10" i="1"/>
  <c r="G9" i="1"/>
  <c r="I9" i="1"/>
  <c r="J9" i="1"/>
  <c r="K9" i="1"/>
  <c r="L9" i="1"/>
  <c r="M9" i="1"/>
  <c r="H9" i="1"/>
  <c r="N9" i="1"/>
  <c r="O9" i="1"/>
  <c r="S5" i="2"/>
  <c r="R62" i="2" s="1"/>
  <c r="W11" i="2"/>
  <c r="H11" i="2"/>
  <c r="Y11" i="2"/>
  <c r="X11" i="2"/>
  <c r="P11" i="2"/>
  <c r="AD11" i="2"/>
  <c r="Z11" i="2"/>
  <c r="AA11" i="2"/>
  <c r="AB11" i="2"/>
  <c r="V11" i="2"/>
  <c r="R11" i="2"/>
  <c r="S11" i="2"/>
  <c r="T11" i="2"/>
  <c r="AC11" i="2"/>
  <c r="AE11" i="2"/>
  <c r="W12" i="2"/>
  <c r="H12" i="2"/>
  <c r="Y12" i="2"/>
  <c r="X12" i="2"/>
  <c r="P12" i="2"/>
  <c r="AD12" i="2"/>
  <c r="Z12" i="2"/>
  <c r="AA12" i="2"/>
  <c r="AB12" i="2"/>
  <c r="AC12" i="2"/>
  <c r="AE12" i="2"/>
  <c r="V12" i="2"/>
  <c r="R12" i="2"/>
  <c r="S12" i="2"/>
  <c r="T12" i="2"/>
  <c r="U12" i="2"/>
  <c r="W13" i="2"/>
  <c r="H13" i="2"/>
  <c r="Y13" i="2"/>
  <c r="X13" i="2"/>
  <c r="P13" i="2"/>
  <c r="AD13" i="2"/>
  <c r="Z13" i="2"/>
  <c r="AA13" i="2"/>
  <c r="AB13" i="2"/>
  <c r="V13" i="2"/>
  <c r="R13" i="2"/>
  <c r="S13" i="2"/>
  <c r="T13" i="2"/>
  <c r="AC13" i="2"/>
  <c r="AE13" i="2"/>
  <c r="W14" i="2"/>
  <c r="H14" i="2"/>
  <c r="Y14" i="2"/>
  <c r="X14" i="2"/>
  <c r="P14" i="2"/>
  <c r="AD14" i="2"/>
  <c r="V14" i="2"/>
  <c r="R14" i="2"/>
  <c r="S14" i="2"/>
  <c r="T14" i="2"/>
  <c r="Z14" i="2"/>
  <c r="AA14" i="2"/>
  <c r="AB14" i="2"/>
  <c r="AC14" i="2"/>
  <c r="AE14" i="2"/>
  <c r="W15" i="2"/>
  <c r="H15" i="2"/>
  <c r="Y15" i="2"/>
  <c r="X15" i="2"/>
  <c r="P15" i="2"/>
  <c r="AD15" i="2"/>
  <c r="Z15" i="2"/>
  <c r="AA15" i="2"/>
  <c r="AB15" i="2"/>
  <c r="V15" i="2"/>
  <c r="R15" i="2"/>
  <c r="S15" i="2"/>
  <c r="T15" i="2"/>
  <c r="AC15" i="2"/>
  <c r="AE15" i="2"/>
  <c r="W16" i="2"/>
  <c r="H16" i="2"/>
  <c r="Y16" i="2"/>
  <c r="X16" i="2"/>
  <c r="P16" i="2"/>
  <c r="AD16" i="2"/>
  <c r="Z16" i="2"/>
  <c r="AA16" i="2"/>
  <c r="AB16" i="2"/>
  <c r="AC16" i="2"/>
  <c r="AE16" i="2"/>
  <c r="V16" i="2"/>
  <c r="R16" i="2"/>
  <c r="S16" i="2"/>
  <c r="T16" i="2"/>
  <c r="U16" i="2"/>
  <c r="W17" i="2"/>
  <c r="H17" i="2"/>
  <c r="Y17" i="2"/>
  <c r="X17" i="2"/>
  <c r="P17" i="2"/>
  <c r="AD17" i="2"/>
  <c r="Z17" i="2"/>
  <c r="AA17" i="2"/>
  <c r="AB17" i="2"/>
  <c r="V17" i="2"/>
  <c r="R17" i="2"/>
  <c r="S17" i="2"/>
  <c r="T17" i="2"/>
  <c r="AC17" i="2"/>
  <c r="AE17" i="2"/>
  <c r="W18" i="2"/>
  <c r="H18" i="2"/>
  <c r="Y18" i="2"/>
  <c r="X18" i="2"/>
  <c r="P18" i="2"/>
  <c r="AD18" i="2"/>
  <c r="V18" i="2"/>
  <c r="R18" i="2"/>
  <c r="S18" i="2"/>
  <c r="T18" i="2"/>
  <c r="Z18" i="2"/>
  <c r="AA18" i="2"/>
  <c r="AB18" i="2"/>
  <c r="AC18" i="2"/>
  <c r="AE18" i="2"/>
  <c r="W19" i="2"/>
  <c r="H19" i="2"/>
  <c r="Y19" i="2"/>
  <c r="X19" i="2"/>
  <c r="P19" i="2"/>
  <c r="AD19" i="2"/>
  <c r="Z19" i="2"/>
  <c r="AA19" i="2"/>
  <c r="AB19" i="2"/>
  <c r="V19" i="2"/>
  <c r="R19" i="2"/>
  <c r="S19" i="2"/>
  <c r="T19" i="2"/>
  <c r="AC19" i="2"/>
  <c r="AE19" i="2"/>
  <c r="W20" i="2"/>
  <c r="H20" i="2"/>
  <c r="Y20" i="2"/>
  <c r="X20" i="2"/>
  <c r="P20" i="2"/>
  <c r="AD20" i="2"/>
  <c r="Z20" i="2"/>
  <c r="AA20" i="2"/>
  <c r="AB20" i="2"/>
  <c r="AC20" i="2"/>
  <c r="AE20" i="2"/>
  <c r="V20" i="2"/>
  <c r="R20" i="2"/>
  <c r="S20" i="2"/>
  <c r="T20" i="2"/>
  <c r="U20" i="2"/>
  <c r="W21" i="2"/>
  <c r="H21" i="2"/>
  <c r="Y21" i="2"/>
  <c r="X21" i="2"/>
  <c r="P21" i="2"/>
  <c r="AD21" i="2"/>
  <c r="Z21" i="2"/>
  <c r="AA21" i="2"/>
  <c r="AB21" i="2"/>
  <c r="V21" i="2"/>
  <c r="R21" i="2"/>
  <c r="S21" i="2"/>
  <c r="T21" i="2"/>
  <c r="AC21" i="2"/>
  <c r="AE21" i="2"/>
  <c r="W22" i="2"/>
  <c r="H22" i="2"/>
  <c r="Y22" i="2"/>
  <c r="X22" i="2"/>
  <c r="P22" i="2"/>
  <c r="AD22" i="2"/>
  <c r="V22" i="2"/>
  <c r="R22" i="2"/>
  <c r="S22" i="2"/>
  <c r="T22" i="2"/>
  <c r="Z22" i="2"/>
  <c r="AA22" i="2"/>
  <c r="AB22" i="2"/>
  <c r="AC22" i="2"/>
  <c r="AE22" i="2"/>
  <c r="W23" i="2"/>
  <c r="H23" i="2"/>
  <c r="Y23" i="2"/>
  <c r="X23" i="2"/>
  <c r="P23" i="2"/>
  <c r="AD23" i="2"/>
  <c r="Z23" i="2"/>
  <c r="AA23" i="2"/>
  <c r="AB23" i="2"/>
  <c r="V23" i="2"/>
  <c r="R23" i="2"/>
  <c r="S23" i="2"/>
  <c r="T23" i="2"/>
  <c r="AC23" i="2"/>
  <c r="AE23" i="2"/>
  <c r="W24" i="2"/>
  <c r="H24" i="2"/>
  <c r="Y24" i="2"/>
  <c r="X24" i="2"/>
  <c r="P24" i="2"/>
  <c r="AD24" i="2"/>
  <c r="Z24" i="2"/>
  <c r="AA24" i="2"/>
  <c r="AB24" i="2"/>
  <c r="AC24" i="2"/>
  <c r="AE24" i="2"/>
  <c r="V24" i="2"/>
  <c r="R24" i="2"/>
  <c r="S24" i="2"/>
  <c r="T24" i="2"/>
  <c r="U24" i="2"/>
  <c r="W25" i="2"/>
  <c r="H25" i="2"/>
  <c r="Y25" i="2"/>
  <c r="X25" i="2"/>
  <c r="P25" i="2"/>
  <c r="AD25" i="2"/>
  <c r="Z25" i="2"/>
  <c r="AA25" i="2"/>
  <c r="AB25" i="2"/>
  <c r="V25" i="2"/>
  <c r="R25" i="2"/>
  <c r="S25" i="2"/>
  <c r="T25" i="2"/>
  <c r="AC25" i="2"/>
  <c r="AE25" i="2"/>
  <c r="W26" i="2"/>
  <c r="H26" i="2"/>
  <c r="Y26" i="2"/>
  <c r="X26" i="2"/>
  <c r="P26" i="2"/>
  <c r="AD26" i="2"/>
  <c r="V26" i="2"/>
  <c r="R26" i="2"/>
  <c r="S26" i="2"/>
  <c r="T26" i="2"/>
  <c r="Z26" i="2"/>
  <c r="AA26" i="2"/>
  <c r="AB26" i="2"/>
  <c r="AC26" i="2"/>
  <c r="AE26" i="2"/>
  <c r="W27" i="2"/>
  <c r="H27" i="2"/>
  <c r="Y27" i="2"/>
  <c r="X27" i="2"/>
  <c r="P27" i="2"/>
  <c r="AD27" i="2"/>
  <c r="Z27" i="2"/>
  <c r="AA27" i="2"/>
  <c r="AB27" i="2"/>
  <c r="V27" i="2"/>
  <c r="R27" i="2"/>
  <c r="S27" i="2"/>
  <c r="T27" i="2"/>
  <c r="AC27" i="2"/>
  <c r="AE27" i="2"/>
  <c r="W28" i="2"/>
  <c r="H28" i="2"/>
  <c r="Y28" i="2"/>
  <c r="X28" i="2"/>
  <c r="P28" i="2"/>
  <c r="AD28" i="2"/>
  <c r="Z28" i="2"/>
  <c r="AA28" i="2"/>
  <c r="AB28" i="2"/>
  <c r="AC28" i="2"/>
  <c r="AE28" i="2"/>
  <c r="V28" i="2"/>
  <c r="R28" i="2"/>
  <c r="S28" i="2"/>
  <c r="T28" i="2"/>
  <c r="U28" i="2"/>
  <c r="W29" i="2"/>
  <c r="H29" i="2"/>
  <c r="Y29" i="2"/>
  <c r="X29" i="2"/>
  <c r="P29" i="2"/>
  <c r="AD29" i="2"/>
  <c r="Z29" i="2"/>
  <c r="AA29" i="2"/>
  <c r="AB29" i="2"/>
  <c r="V29" i="2"/>
  <c r="R29" i="2"/>
  <c r="S29" i="2"/>
  <c r="T29" i="2"/>
  <c r="AC29" i="2"/>
  <c r="AE29" i="2"/>
  <c r="W30" i="2"/>
  <c r="H30" i="2"/>
  <c r="Y30" i="2"/>
  <c r="X30" i="2"/>
  <c r="P30" i="2"/>
  <c r="AD30" i="2"/>
  <c r="V30" i="2"/>
  <c r="R30" i="2"/>
  <c r="S30" i="2"/>
  <c r="T30" i="2"/>
  <c r="Z30" i="2"/>
  <c r="AA30" i="2"/>
  <c r="AB30" i="2"/>
  <c r="AC30" i="2"/>
  <c r="AE30" i="2"/>
  <c r="W31" i="2"/>
  <c r="H31" i="2"/>
  <c r="Y31" i="2"/>
  <c r="X31" i="2"/>
  <c r="P31" i="2"/>
  <c r="AD31" i="2"/>
  <c r="Z31" i="2"/>
  <c r="AA31" i="2"/>
  <c r="AB31" i="2"/>
  <c r="V31" i="2"/>
  <c r="R31" i="2"/>
  <c r="S31" i="2"/>
  <c r="T31" i="2"/>
  <c r="AC31" i="2"/>
  <c r="AE31" i="2"/>
  <c r="W32" i="2"/>
  <c r="H32" i="2"/>
  <c r="Y32" i="2"/>
  <c r="X32" i="2"/>
  <c r="P32" i="2"/>
  <c r="AD32" i="2"/>
  <c r="Z32" i="2"/>
  <c r="AA32" i="2"/>
  <c r="AB32" i="2"/>
  <c r="AC32" i="2"/>
  <c r="AE32" i="2"/>
  <c r="V32" i="2"/>
  <c r="R32" i="2"/>
  <c r="S32" i="2"/>
  <c r="T32" i="2"/>
  <c r="U32" i="2"/>
  <c r="W33" i="2"/>
  <c r="H33" i="2"/>
  <c r="Y33" i="2"/>
  <c r="X33" i="2"/>
  <c r="P33" i="2"/>
  <c r="AD33" i="2"/>
  <c r="Z33" i="2"/>
  <c r="AA33" i="2"/>
  <c r="AB33" i="2"/>
  <c r="V33" i="2"/>
  <c r="R33" i="2"/>
  <c r="S33" i="2"/>
  <c r="T33" i="2"/>
  <c r="AC33" i="2"/>
  <c r="AE33" i="2"/>
  <c r="W34" i="2"/>
  <c r="H34" i="2"/>
  <c r="Y34" i="2"/>
  <c r="X34" i="2"/>
  <c r="P34" i="2"/>
  <c r="AD34" i="2"/>
  <c r="V34" i="2"/>
  <c r="R34" i="2"/>
  <c r="S34" i="2"/>
  <c r="T34" i="2"/>
  <c r="Z34" i="2"/>
  <c r="AA34" i="2"/>
  <c r="AB34" i="2"/>
  <c r="AC34" i="2"/>
  <c r="AE34" i="2"/>
  <c r="W35" i="2"/>
  <c r="H35" i="2"/>
  <c r="Y35" i="2"/>
  <c r="X35" i="2"/>
  <c r="P35" i="2"/>
  <c r="AD35" i="2"/>
  <c r="Z35" i="2"/>
  <c r="AA35" i="2"/>
  <c r="AB35" i="2"/>
  <c r="V35" i="2"/>
  <c r="R35" i="2"/>
  <c r="S35" i="2"/>
  <c r="T35" i="2"/>
  <c r="AC35" i="2"/>
  <c r="AE35" i="2"/>
  <c r="W36" i="2"/>
  <c r="H36" i="2"/>
  <c r="Y36" i="2"/>
  <c r="X36" i="2"/>
  <c r="P36" i="2"/>
  <c r="AD36" i="2"/>
  <c r="Z36" i="2"/>
  <c r="AA36" i="2"/>
  <c r="AB36" i="2"/>
  <c r="AC36" i="2"/>
  <c r="AE36" i="2"/>
  <c r="V36" i="2"/>
  <c r="R36" i="2"/>
  <c r="S36" i="2"/>
  <c r="T36" i="2"/>
  <c r="U36" i="2"/>
  <c r="W37" i="2"/>
  <c r="H37" i="2"/>
  <c r="Y37" i="2"/>
  <c r="X37" i="2"/>
  <c r="P37" i="2"/>
  <c r="AD37" i="2"/>
  <c r="Z37" i="2"/>
  <c r="AA37" i="2"/>
  <c r="AB37" i="2"/>
  <c r="V37" i="2"/>
  <c r="R37" i="2"/>
  <c r="S37" i="2"/>
  <c r="T37" i="2"/>
  <c r="AC37" i="2"/>
  <c r="AE37" i="2"/>
  <c r="W38" i="2"/>
  <c r="H38" i="2"/>
  <c r="Y38" i="2"/>
  <c r="X38" i="2"/>
  <c r="P38" i="2"/>
  <c r="AD38" i="2"/>
  <c r="V38" i="2"/>
  <c r="R38" i="2"/>
  <c r="S38" i="2"/>
  <c r="T38" i="2"/>
  <c r="Z38" i="2"/>
  <c r="AA38" i="2"/>
  <c r="AB38" i="2"/>
  <c r="AC38" i="2"/>
  <c r="AE38" i="2"/>
  <c r="W39" i="2"/>
  <c r="H39" i="2"/>
  <c r="Y39" i="2"/>
  <c r="X39" i="2"/>
  <c r="P39" i="2"/>
  <c r="AD39" i="2"/>
  <c r="Z39" i="2"/>
  <c r="AA39" i="2"/>
  <c r="AB39" i="2"/>
  <c r="V39" i="2"/>
  <c r="R39" i="2"/>
  <c r="S39" i="2"/>
  <c r="T39" i="2"/>
  <c r="AC39" i="2"/>
  <c r="AE39" i="2"/>
  <c r="W40" i="2"/>
  <c r="H40" i="2"/>
  <c r="Y40" i="2"/>
  <c r="X40" i="2"/>
  <c r="P40" i="2"/>
  <c r="AD40" i="2"/>
  <c r="Z40" i="2"/>
  <c r="AA40" i="2"/>
  <c r="AB40" i="2"/>
  <c r="AC40" i="2"/>
  <c r="AE40" i="2"/>
  <c r="V40" i="2"/>
  <c r="R40" i="2"/>
  <c r="S40" i="2"/>
  <c r="T40" i="2"/>
  <c r="U40" i="2"/>
  <c r="W41" i="2"/>
  <c r="H41" i="2"/>
  <c r="Y41" i="2"/>
  <c r="X41" i="2"/>
  <c r="P41" i="2"/>
  <c r="AD41" i="2"/>
  <c r="Z41" i="2"/>
  <c r="AA41" i="2"/>
  <c r="AB41" i="2"/>
  <c r="V41" i="2"/>
  <c r="R41" i="2"/>
  <c r="S41" i="2"/>
  <c r="T41" i="2"/>
  <c r="AC41" i="2"/>
  <c r="AE41" i="2"/>
  <c r="W42" i="2"/>
  <c r="H42" i="2"/>
  <c r="Y42" i="2"/>
  <c r="X42" i="2"/>
  <c r="P42" i="2"/>
  <c r="AD42" i="2"/>
  <c r="V42" i="2"/>
  <c r="R42" i="2"/>
  <c r="S42" i="2"/>
  <c r="T42" i="2"/>
  <c r="Z42" i="2"/>
  <c r="AA42" i="2"/>
  <c r="AB42" i="2"/>
  <c r="AC42" i="2"/>
  <c r="AE42" i="2"/>
  <c r="W43" i="2"/>
  <c r="H43" i="2"/>
  <c r="Y43" i="2"/>
  <c r="X43" i="2"/>
  <c r="P43" i="2"/>
  <c r="AD43" i="2"/>
  <c r="Z43" i="2"/>
  <c r="AA43" i="2"/>
  <c r="AB43" i="2"/>
  <c r="V43" i="2"/>
  <c r="R43" i="2"/>
  <c r="S43" i="2"/>
  <c r="T43" i="2"/>
  <c r="AC43" i="2"/>
  <c r="AE43" i="2"/>
  <c r="W44" i="2"/>
  <c r="H44" i="2"/>
  <c r="Y44" i="2"/>
  <c r="X44" i="2"/>
  <c r="P44" i="2"/>
  <c r="AD44" i="2"/>
  <c r="Z44" i="2"/>
  <c r="AA44" i="2"/>
  <c r="AB44" i="2"/>
  <c r="AC44" i="2"/>
  <c r="AE44" i="2"/>
  <c r="V44" i="2"/>
  <c r="R44" i="2"/>
  <c r="S44" i="2"/>
  <c r="T44" i="2"/>
  <c r="U44" i="2"/>
  <c r="W45" i="2"/>
  <c r="H45" i="2"/>
  <c r="Y45" i="2"/>
  <c r="X45" i="2"/>
  <c r="P45" i="2"/>
  <c r="AD45" i="2"/>
  <c r="Z45" i="2"/>
  <c r="AA45" i="2"/>
  <c r="AB45" i="2"/>
  <c r="V45" i="2"/>
  <c r="R45" i="2"/>
  <c r="S45" i="2"/>
  <c r="T45" i="2"/>
  <c r="AC45" i="2"/>
  <c r="AE45" i="2"/>
  <c r="W46" i="2"/>
  <c r="H46" i="2"/>
  <c r="Y46" i="2"/>
  <c r="X46" i="2"/>
  <c r="P46" i="2"/>
  <c r="AD46" i="2"/>
  <c r="V46" i="2"/>
  <c r="R46" i="2"/>
  <c r="S46" i="2"/>
  <c r="T46" i="2"/>
  <c r="Z46" i="2"/>
  <c r="AA46" i="2"/>
  <c r="AB46" i="2"/>
  <c r="AC46" i="2"/>
  <c r="AE46" i="2"/>
  <c r="W47" i="2"/>
  <c r="H47" i="2"/>
  <c r="Y47" i="2"/>
  <c r="X47" i="2"/>
  <c r="P47" i="2"/>
  <c r="AD47" i="2"/>
  <c r="Z47" i="2"/>
  <c r="AA47" i="2"/>
  <c r="AB47" i="2"/>
  <c r="V47" i="2"/>
  <c r="R47" i="2"/>
  <c r="S47" i="2"/>
  <c r="T47" i="2"/>
  <c r="AC47" i="2"/>
  <c r="AE47" i="2"/>
  <c r="W48" i="2"/>
  <c r="H48" i="2"/>
  <c r="Y48" i="2"/>
  <c r="X48" i="2"/>
  <c r="P48" i="2"/>
  <c r="AD48" i="2"/>
  <c r="Z48" i="2"/>
  <c r="AA48" i="2"/>
  <c r="AB48" i="2"/>
  <c r="AC48" i="2"/>
  <c r="AE48" i="2"/>
  <c r="V48" i="2"/>
  <c r="R48" i="2"/>
  <c r="S48" i="2"/>
  <c r="T48" i="2"/>
  <c r="U48" i="2"/>
  <c r="W49" i="2"/>
  <c r="H49" i="2"/>
  <c r="Y49" i="2"/>
  <c r="X49" i="2"/>
  <c r="P49" i="2"/>
  <c r="AD49" i="2"/>
  <c r="Z49" i="2"/>
  <c r="AA49" i="2"/>
  <c r="AB49" i="2"/>
  <c r="V49" i="2"/>
  <c r="R49" i="2"/>
  <c r="S49" i="2"/>
  <c r="T49" i="2"/>
  <c r="AC49" i="2"/>
  <c r="AE49" i="2"/>
  <c r="W50" i="2"/>
  <c r="H50" i="2"/>
  <c r="Y50" i="2"/>
  <c r="X50" i="2"/>
  <c r="P50" i="2"/>
  <c r="AD50" i="2"/>
  <c r="V50" i="2"/>
  <c r="R50" i="2"/>
  <c r="S50" i="2"/>
  <c r="T50" i="2"/>
  <c r="Z50" i="2"/>
  <c r="AA50" i="2"/>
  <c r="AB50" i="2"/>
  <c r="AC50" i="2"/>
  <c r="AE50" i="2"/>
  <c r="W51" i="2"/>
  <c r="H51" i="2"/>
  <c r="Y51" i="2"/>
  <c r="X51" i="2"/>
  <c r="P51" i="2"/>
  <c r="AD51" i="2"/>
  <c r="Z51" i="2"/>
  <c r="AA51" i="2"/>
  <c r="AB51" i="2"/>
  <c r="V51" i="2"/>
  <c r="R51" i="2"/>
  <c r="S51" i="2"/>
  <c r="T51" i="2"/>
  <c r="AC51" i="2"/>
  <c r="AE51" i="2"/>
  <c r="W52" i="2"/>
  <c r="H52" i="2"/>
  <c r="Y52" i="2"/>
  <c r="X52" i="2"/>
  <c r="P52" i="2"/>
  <c r="AD52" i="2"/>
  <c r="Z52" i="2"/>
  <c r="AA52" i="2"/>
  <c r="AB52" i="2"/>
  <c r="AC52" i="2"/>
  <c r="AE52" i="2"/>
  <c r="V52" i="2"/>
  <c r="R52" i="2"/>
  <c r="S52" i="2"/>
  <c r="T52" i="2"/>
  <c r="U52" i="2"/>
  <c r="W53" i="2"/>
  <c r="H53" i="2"/>
  <c r="Y53" i="2"/>
  <c r="X53" i="2"/>
  <c r="P53" i="2"/>
  <c r="AD53" i="2"/>
  <c r="Z53" i="2"/>
  <c r="AA53" i="2"/>
  <c r="AB53" i="2"/>
  <c r="V53" i="2"/>
  <c r="R53" i="2"/>
  <c r="S53" i="2"/>
  <c r="T53" i="2"/>
  <c r="AC53" i="2"/>
  <c r="AE53" i="2"/>
  <c r="W54" i="2"/>
  <c r="H54" i="2"/>
  <c r="Y54" i="2"/>
  <c r="X54" i="2"/>
  <c r="P54" i="2"/>
  <c r="AD54" i="2"/>
  <c r="V54" i="2"/>
  <c r="R54" i="2"/>
  <c r="S54" i="2"/>
  <c r="T54" i="2"/>
  <c r="Z54" i="2"/>
  <c r="AA54" i="2"/>
  <c r="AB54" i="2"/>
  <c r="AC54" i="2"/>
  <c r="AE54" i="2"/>
  <c r="W55" i="2"/>
  <c r="H55" i="2"/>
  <c r="Y55" i="2"/>
  <c r="X55" i="2"/>
  <c r="P55" i="2"/>
  <c r="AD55" i="2"/>
  <c r="Z55" i="2"/>
  <c r="AA55" i="2"/>
  <c r="AB55" i="2"/>
  <c r="V55" i="2"/>
  <c r="R55" i="2"/>
  <c r="S55" i="2"/>
  <c r="T55" i="2"/>
  <c r="AC55" i="2"/>
  <c r="AE55" i="2"/>
  <c r="W56" i="2"/>
  <c r="H56" i="2"/>
  <c r="Y56" i="2"/>
  <c r="X56" i="2"/>
  <c r="P56" i="2"/>
  <c r="AD56" i="2"/>
  <c r="Z56" i="2"/>
  <c r="AA56" i="2"/>
  <c r="AB56" i="2"/>
  <c r="AC56" i="2"/>
  <c r="AE56" i="2"/>
  <c r="V56" i="2"/>
  <c r="R56" i="2"/>
  <c r="S56" i="2"/>
  <c r="T56" i="2"/>
  <c r="U56" i="2"/>
  <c r="W57" i="2"/>
  <c r="H57" i="2"/>
  <c r="Y57" i="2"/>
  <c r="X57" i="2"/>
  <c r="P57" i="2"/>
  <c r="AD57" i="2"/>
  <c r="Z57" i="2"/>
  <c r="AA57" i="2"/>
  <c r="AB57" i="2"/>
  <c r="V57" i="2"/>
  <c r="R57" i="2"/>
  <c r="S57" i="2"/>
  <c r="T57" i="2"/>
  <c r="AC57" i="2"/>
  <c r="AE57" i="2"/>
  <c r="W58" i="2"/>
  <c r="H58" i="2"/>
  <c r="Y58" i="2"/>
  <c r="X58" i="2"/>
  <c r="P58" i="2"/>
  <c r="AD58" i="2"/>
  <c r="V58" i="2"/>
  <c r="R58" i="2"/>
  <c r="S58" i="2"/>
  <c r="T58" i="2"/>
  <c r="Z58" i="2"/>
  <c r="AA58" i="2"/>
  <c r="AB58" i="2"/>
  <c r="AC58" i="2"/>
  <c r="AE58" i="2"/>
  <c r="W10" i="2"/>
  <c r="H10" i="2"/>
  <c r="Y10" i="2"/>
  <c r="Z10" i="2"/>
  <c r="AA10" i="2"/>
  <c r="AB10" i="2"/>
  <c r="AC10" i="2"/>
  <c r="X10" i="2"/>
  <c r="P10" i="2"/>
  <c r="AD10" i="2"/>
  <c r="AE10" i="2"/>
  <c r="V10" i="2"/>
  <c r="R10" i="2"/>
  <c r="S10" i="2"/>
  <c r="T10" i="2"/>
  <c r="U10" i="2"/>
  <c r="AE9" i="2"/>
  <c r="W9" i="2"/>
  <c r="H9" i="2"/>
  <c r="Y9" i="2"/>
  <c r="V9" i="2"/>
  <c r="R9" i="2"/>
  <c r="S9" i="2"/>
  <c r="Z9" i="2"/>
  <c r="AA9" i="2"/>
  <c r="AB9" i="2"/>
  <c r="AC9" i="2"/>
  <c r="X9" i="2"/>
  <c r="P9" i="2"/>
  <c r="AD9" i="2"/>
  <c r="B9" i="2"/>
  <c r="B5" i="47"/>
  <c r="DT19" i="56"/>
  <c r="DU19" i="56"/>
  <c r="DV19" i="56"/>
  <c r="DW19" i="56"/>
  <c r="DT18" i="56"/>
  <c r="DU18" i="56"/>
  <c r="DV18" i="56"/>
  <c r="DW18" i="56"/>
  <c r="DT17" i="56"/>
  <c r="DU17" i="56"/>
  <c r="DV17" i="56"/>
  <c r="DW17" i="56"/>
  <c r="DT10" i="56"/>
  <c r="DU10" i="56"/>
  <c r="DV10" i="56"/>
  <c r="DW10" i="56"/>
  <c r="DT14" i="56"/>
  <c r="DU14" i="56"/>
  <c r="DV14" i="56"/>
  <c r="DW14" i="56"/>
  <c r="DT15" i="56"/>
  <c r="DU15" i="56"/>
  <c r="DV15" i="56"/>
  <c r="DW15" i="56"/>
  <c r="DT16" i="56"/>
  <c r="DU16" i="56"/>
  <c r="DV16" i="56"/>
  <c r="DW16" i="56"/>
  <c r="DT20" i="56"/>
  <c r="DU20" i="56"/>
  <c r="DV20" i="56"/>
  <c r="DW20" i="56"/>
  <c r="DT21" i="56"/>
  <c r="DU21" i="56"/>
  <c r="DV21" i="56"/>
  <c r="DW21" i="56"/>
  <c r="DT22" i="56"/>
  <c r="DU22" i="56"/>
  <c r="DV22" i="56"/>
  <c r="DW22" i="56"/>
  <c r="DT23" i="56"/>
  <c r="DU23" i="56"/>
  <c r="DV23" i="56"/>
  <c r="DW23" i="56"/>
  <c r="DT24" i="56"/>
  <c r="DU24" i="56"/>
  <c r="DV24" i="56"/>
  <c r="DW24" i="56"/>
  <c r="DT25" i="56"/>
  <c r="DU25" i="56"/>
  <c r="DV25" i="56"/>
  <c r="DW25" i="56"/>
  <c r="DT26" i="56"/>
  <c r="DU26" i="56"/>
  <c r="DV26" i="56"/>
  <c r="DW26" i="56"/>
  <c r="DT27" i="56"/>
  <c r="DU27" i="56"/>
  <c r="DV27" i="56"/>
  <c r="DW27" i="56"/>
  <c r="DT28" i="56"/>
  <c r="DU28" i="56"/>
  <c r="DV28" i="56"/>
  <c r="DW28" i="56"/>
  <c r="DT29" i="56"/>
  <c r="DU29" i="56"/>
  <c r="DV29" i="56"/>
  <c r="DW29" i="56"/>
  <c r="DT30" i="56"/>
  <c r="DU30" i="56"/>
  <c r="DV30" i="56"/>
  <c r="DW30" i="56"/>
  <c r="DT13" i="56"/>
  <c r="DU13" i="56"/>
  <c r="DV13" i="56"/>
  <c r="DW13" i="56"/>
  <c r="DT12" i="56"/>
  <c r="DU12" i="56"/>
  <c r="DV12" i="56"/>
  <c r="DW12" i="56"/>
  <c r="DT11" i="56"/>
  <c r="DU11" i="56"/>
  <c r="DV11" i="56"/>
  <c r="DW11" i="56"/>
  <c r="S4" i="39"/>
  <c r="BV4" i="39" s="1"/>
  <c r="Z4" i="39"/>
  <c r="AL4" i="39"/>
  <c r="AM4" i="39"/>
  <c r="AP4" i="39"/>
  <c r="AQ4" i="39"/>
  <c r="AY4" i="39"/>
  <c r="BC4" i="39"/>
  <c r="BF4" i="39"/>
  <c r="BG4" i="39"/>
  <c r="BK4" i="39"/>
  <c r="BO4" i="39"/>
  <c r="A16" i="77"/>
  <c r="A17" i="77"/>
  <c r="A18" i="77"/>
  <c r="A19" i="77"/>
  <c r="A20" i="77"/>
  <c r="A21" i="77"/>
  <c r="A22" i="77"/>
  <c r="A23" i="77"/>
  <c r="A24" i="77"/>
  <c r="A25" i="77"/>
  <c r="A26" i="77"/>
  <c r="A27" i="77"/>
  <c r="A28" i="77"/>
  <c r="A15" i="77"/>
  <c r="A14" i="77"/>
  <c r="A19" i="41"/>
  <c r="A17" i="41"/>
  <c r="A18" i="41"/>
  <c r="A20" i="41"/>
  <c r="Y5" i="77"/>
  <c r="Y4" i="77"/>
  <c r="Y3" i="77"/>
  <c r="C9" i="2"/>
  <c r="C4" i="39"/>
  <c r="V12" i="73"/>
  <c r="AR2" i="39"/>
  <c r="AF2" i="39"/>
  <c r="BK8" i="56"/>
  <c r="BK24" i="56" s="1"/>
  <c r="BH8" i="56"/>
  <c r="BH24" i="56"/>
  <c r="BE8" i="56"/>
  <c r="BE24" i="56"/>
  <c r="BB8" i="56"/>
  <c r="BB23" i="56"/>
  <c r="W26" i="56"/>
  <c r="W27" i="56"/>
  <c r="W28" i="56"/>
  <c r="W29" i="56"/>
  <c r="W30" i="56"/>
  <c r="W25" i="56"/>
  <c r="C23" i="56"/>
  <c r="DH11" i="56"/>
  <c r="DH12" i="56"/>
  <c r="DH13" i="56"/>
  <c r="DH14" i="56"/>
  <c r="DH15" i="56"/>
  <c r="DH16" i="56"/>
  <c r="DH17" i="56"/>
  <c r="DI17" i="56"/>
  <c r="DH18" i="56"/>
  <c r="DI18" i="56"/>
  <c r="DH19" i="56"/>
  <c r="DH20" i="56"/>
  <c r="DH21" i="56"/>
  <c r="DH22" i="56"/>
  <c r="DH23" i="56"/>
  <c r="DI23" i="56"/>
  <c r="DH24" i="56"/>
  <c r="DH25" i="56"/>
  <c r="DH26" i="56"/>
  <c r="DH27" i="56"/>
  <c r="DH28" i="56"/>
  <c r="DH29" i="56"/>
  <c r="DI29" i="56"/>
  <c r="DH30" i="56"/>
  <c r="DI28" i="56"/>
  <c r="DJ28" i="56"/>
  <c r="DK28" i="56"/>
  <c r="DJ29" i="56"/>
  <c r="DK29" i="56"/>
  <c r="DI30" i="56"/>
  <c r="DJ30" i="56"/>
  <c r="DK30" i="56"/>
  <c r="AC23" i="56"/>
  <c r="AC24" i="56"/>
  <c r="AC25" i="56"/>
  <c r="AC26" i="56"/>
  <c r="AC27" i="56"/>
  <c r="AC28" i="56"/>
  <c r="AC29" i="56"/>
  <c r="AC30" i="56"/>
  <c r="DI24" i="56"/>
  <c r="DJ24" i="56"/>
  <c r="C24" i="56"/>
  <c r="C22" i="56"/>
  <c r="C21" i="56"/>
  <c r="C20" i="56"/>
  <c r="C19" i="56"/>
  <c r="C18" i="56"/>
  <c r="C17" i="56"/>
  <c r="DI12" i="56"/>
  <c r="DJ12" i="56"/>
  <c r="DI13" i="56"/>
  <c r="DJ13" i="56"/>
  <c r="DI14" i="56"/>
  <c r="DJ14" i="56"/>
  <c r="DI15" i="56"/>
  <c r="DJ15" i="56"/>
  <c r="DI16" i="56"/>
  <c r="DJ16" i="56"/>
  <c r="DI19" i="56"/>
  <c r="DJ19" i="56"/>
  <c r="DI20" i="56"/>
  <c r="DJ20" i="56"/>
  <c r="DI21" i="56"/>
  <c r="DJ21" i="56"/>
  <c r="DI22" i="56"/>
  <c r="DJ22" i="56"/>
  <c r="DI25" i="56"/>
  <c r="DJ25" i="56"/>
  <c r="DK25" i="56"/>
  <c r="DI26" i="56"/>
  <c r="DJ26" i="56"/>
  <c r="DK26" i="56"/>
  <c r="DI11" i="56"/>
  <c r="DJ11" i="56"/>
  <c r="AI24" i="56"/>
  <c r="DK13" i="56"/>
  <c r="DK15" i="56"/>
  <c r="DK21" i="56"/>
  <c r="DI27" i="56"/>
  <c r="DJ27" i="56"/>
  <c r="DK27" i="56"/>
  <c r="C12" i="56"/>
  <c r="C13" i="56"/>
  <c r="C14" i="56"/>
  <c r="C15" i="56"/>
  <c r="C16" i="56"/>
  <c r="C11" i="56"/>
  <c r="AC13" i="56"/>
  <c r="AC14" i="56"/>
  <c r="AC15" i="56"/>
  <c r="AC16" i="56"/>
  <c r="AC17" i="56"/>
  <c r="AC18" i="56"/>
  <c r="AC19" i="56"/>
  <c r="AC20" i="56"/>
  <c r="AC21" i="56"/>
  <c r="AC22" i="56"/>
  <c r="AC11" i="56"/>
  <c r="AC12" i="56"/>
  <c r="C10" i="56"/>
  <c r="C5" i="75"/>
  <c r="A5" i="75"/>
  <c r="T10" i="73"/>
  <c r="H10" i="73"/>
  <c r="W10" i="73"/>
  <c r="V10" i="73"/>
  <c r="U10" i="73"/>
  <c r="L10" i="73"/>
  <c r="X10" i="73"/>
  <c r="Y10" i="73"/>
  <c r="O10" i="73"/>
  <c r="R10" i="73"/>
  <c r="T11" i="73"/>
  <c r="H11" i="73"/>
  <c r="W11" i="73"/>
  <c r="Y11" i="73"/>
  <c r="O11" i="73"/>
  <c r="V11" i="73"/>
  <c r="T12" i="73"/>
  <c r="H12" i="73"/>
  <c r="W12" i="73"/>
  <c r="T9" i="73"/>
  <c r="H9" i="73"/>
  <c r="W9" i="73"/>
  <c r="V9" i="73"/>
  <c r="X13" i="75"/>
  <c r="H13" i="75"/>
  <c r="AA13" i="75"/>
  <c r="AC13" i="75"/>
  <c r="Z13" i="75"/>
  <c r="X12" i="75"/>
  <c r="H12" i="75"/>
  <c r="AA12" i="75"/>
  <c r="AC12" i="75"/>
  <c r="Z12" i="75"/>
  <c r="X11" i="75"/>
  <c r="H11" i="75"/>
  <c r="AA11" i="75"/>
  <c r="AC11" i="75"/>
  <c r="Z11" i="75"/>
  <c r="X10" i="75"/>
  <c r="H10" i="75"/>
  <c r="AA10" i="75"/>
  <c r="AC10" i="75"/>
  <c r="Z10" i="75"/>
  <c r="X9" i="75"/>
  <c r="H9" i="75"/>
  <c r="AA9" i="75"/>
  <c r="Z9" i="75"/>
  <c r="A58" i="2"/>
  <c r="A58" i="75" s="1"/>
  <c r="A57" i="2"/>
  <c r="A56" i="2"/>
  <c r="A55" i="2"/>
  <c r="A54" i="2"/>
  <c r="A54" i="75" s="1"/>
  <c r="A53" i="2"/>
  <c r="A52" i="2"/>
  <c r="A51" i="2"/>
  <c r="A50" i="2"/>
  <c r="A50" i="75" s="1"/>
  <c r="A49" i="2"/>
  <c r="A48" i="2"/>
  <c r="A47" i="2"/>
  <c r="A46" i="2"/>
  <c r="A46" i="75"/>
  <c r="A45" i="2"/>
  <c r="A44" i="2"/>
  <c r="A43" i="2"/>
  <c r="A42" i="2"/>
  <c r="A42" i="75" s="1"/>
  <c r="A41" i="2"/>
  <c r="A40" i="2"/>
  <c r="A39" i="2"/>
  <c r="A38" i="2"/>
  <c r="A38" i="75" s="1"/>
  <c r="A37" i="2"/>
  <c r="A36" i="2"/>
  <c r="A35" i="2"/>
  <c r="A34" i="2"/>
  <c r="A34" i="75" s="1"/>
  <c r="A33" i="2"/>
  <c r="A32" i="2"/>
  <c r="A31" i="2"/>
  <c r="A30" i="2"/>
  <c r="A30" i="75"/>
  <c r="A29" i="2"/>
  <c r="A28" i="2"/>
  <c r="A27" i="2"/>
  <c r="A26" i="2"/>
  <c r="A26" i="75" s="1"/>
  <c r="A25" i="2"/>
  <c r="A24" i="2"/>
  <c r="A23" i="2"/>
  <c r="A22" i="2"/>
  <c r="A22" i="75" s="1"/>
  <c r="A21" i="2"/>
  <c r="A20" i="2"/>
  <c r="A19" i="2"/>
  <c r="A18" i="2"/>
  <c r="A18" i="75" s="1"/>
  <c r="A17" i="2"/>
  <c r="A16" i="2"/>
  <c r="A15" i="2"/>
  <c r="A14" i="2"/>
  <c r="A14" i="75"/>
  <c r="A13" i="2"/>
  <c r="A13" i="75" s="1"/>
  <c r="A12" i="2"/>
  <c r="A11" i="2"/>
  <c r="A10" i="2"/>
  <c r="B12" i="2"/>
  <c r="B8" i="47" s="1"/>
  <c r="C12" i="2"/>
  <c r="C12" i="1" s="1"/>
  <c r="B13" i="2"/>
  <c r="B9" i="47" s="1"/>
  <c r="C13" i="2"/>
  <c r="C13" i="75"/>
  <c r="B14" i="2"/>
  <c r="B10" i="47" s="1"/>
  <c r="C14" i="2"/>
  <c r="A15" i="75"/>
  <c r="B15" i="2"/>
  <c r="B15" i="75" s="1"/>
  <c r="C15" i="2"/>
  <c r="C15" i="75" s="1"/>
  <c r="B16" i="2"/>
  <c r="B12" i="47"/>
  <c r="C16" i="2"/>
  <c r="C16" i="75" s="1"/>
  <c r="A17" i="75"/>
  <c r="B17" i="2"/>
  <c r="B13" i="47"/>
  <c r="B17" i="75"/>
  <c r="C17" i="2"/>
  <c r="C17" i="75" s="1"/>
  <c r="B18" i="2"/>
  <c r="B14" i="47" s="1"/>
  <c r="C18" i="2"/>
  <c r="A19" i="75"/>
  <c r="B19" i="2"/>
  <c r="B15" i="47" s="1"/>
  <c r="C19" i="2"/>
  <c r="C19" i="75"/>
  <c r="B20" i="2"/>
  <c r="B16" i="47"/>
  <c r="C20" i="2"/>
  <c r="C20" i="75"/>
  <c r="A21" i="75"/>
  <c r="B21" i="2"/>
  <c r="B17" i="47"/>
  <c r="B21" i="75"/>
  <c r="C21" i="2"/>
  <c r="C21" i="75" s="1"/>
  <c r="B22" i="2"/>
  <c r="B18" i="47"/>
  <c r="C22" i="2"/>
  <c r="A23" i="75"/>
  <c r="B23" i="2"/>
  <c r="B19" i="47"/>
  <c r="B23" i="75"/>
  <c r="C23" i="2"/>
  <c r="C23" i="75" s="1"/>
  <c r="B24" i="2"/>
  <c r="B20" i="47" s="1"/>
  <c r="C24" i="2"/>
  <c r="C24" i="75"/>
  <c r="A25" i="75"/>
  <c r="B25" i="2"/>
  <c r="B21" i="47" s="1"/>
  <c r="C25" i="2"/>
  <c r="C25" i="75" s="1"/>
  <c r="B26" i="2"/>
  <c r="B22" i="47" s="1"/>
  <c r="C26" i="2"/>
  <c r="A27" i="75"/>
  <c r="B27" i="2"/>
  <c r="B23" i="47" s="1"/>
  <c r="C27" i="2"/>
  <c r="C27" i="75" s="1"/>
  <c r="B28" i="2"/>
  <c r="B24" i="47" s="1"/>
  <c r="C28" i="2"/>
  <c r="C28" i="75" s="1"/>
  <c r="A29" i="75"/>
  <c r="B29" i="2"/>
  <c r="B25" i="47"/>
  <c r="C29" i="2"/>
  <c r="C29" i="75" s="1"/>
  <c r="B30" i="2"/>
  <c r="B26" i="47"/>
  <c r="C30" i="2"/>
  <c r="A31" i="75"/>
  <c r="B31" i="2"/>
  <c r="B27" i="47"/>
  <c r="B31" i="75"/>
  <c r="C31" i="2"/>
  <c r="C31" i="75" s="1"/>
  <c r="B32" i="2"/>
  <c r="B28" i="47" s="1"/>
  <c r="C32" i="2"/>
  <c r="C32" i="75"/>
  <c r="A33" i="75"/>
  <c r="B33" i="2"/>
  <c r="B29" i="47" s="1"/>
  <c r="C33" i="2"/>
  <c r="C33" i="75" s="1"/>
  <c r="B34" i="2"/>
  <c r="B30" i="47" s="1"/>
  <c r="C34" i="2"/>
  <c r="A35" i="75"/>
  <c r="B35" i="2"/>
  <c r="B31" i="47" s="1"/>
  <c r="C35" i="2"/>
  <c r="C35" i="75" s="1"/>
  <c r="B36" i="2"/>
  <c r="B32" i="47" s="1"/>
  <c r="C36" i="2"/>
  <c r="C36" i="75" s="1"/>
  <c r="A37" i="75"/>
  <c r="B37" i="2"/>
  <c r="B37" i="75"/>
  <c r="C37" i="2"/>
  <c r="C37" i="75" s="1"/>
  <c r="B38" i="2"/>
  <c r="B34" i="47"/>
  <c r="C38" i="2"/>
  <c r="A39" i="75"/>
  <c r="B39" i="2"/>
  <c r="B39" i="75"/>
  <c r="C39" i="2"/>
  <c r="C39" i="11" s="1"/>
  <c r="B40" i="2"/>
  <c r="C40" i="2"/>
  <c r="C40" i="75" s="1"/>
  <c r="A41" i="75"/>
  <c r="B41" i="2"/>
  <c r="B41" i="75"/>
  <c r="C41" i="2"/>
  <c r="C41" i="75" s="1"/>
  <c r="B42" i="2"/>
  <c r="C42" i="2"/>
  <c r="A43" i="75"/>
  <c r="B43" i="2"/>
  <c r="B43" i="75" s="1"/>
  <c r="C43" i="2"/>
  <c r="C43" i="75" s="1"/>
  <c r="B44" i="2"/>
  <c r="C44" i="2"/>
  <c r="C44" i="75"/>
  <c r="A45" i="75"/>
  <c r="B45" i="2"/>
  <c r="B45" i="75" s="1"/>
  <c r="C45" i="2"/>
  <c r="C45" i="75" s="1"/>
  <c r="B46" i="2"/>
  <c r="C46" i="2"/>
  <c r="A47" i="75"/>
  <c r="B47" i="2"/>
  <c r="B47" i="75" s="1"/>
  <c r="C47" i="2"/>
  <c r="C47" i="75"/>
  <c r="B48" i="2"/>
  <c r="C48" i="2"/>
  <c r="C48" i="75" s="1"/>
  <c r="A49" i="75"/>
  <c r="B49" i="2"/>
  <c r="B49" i="75"/>
  <c r="C49" i="2"/>
  <c r="C49" i="75"/>
  <c r="B50" i="2"/>
  <c r="C50" i="2"/>
  <c r="A51" i="75"/>
  <c r="B51" i="2"/>
  <c r="B51" i="75" s="1"/>
  <c r="C51" i="2"/>
  <c r="C51" i="75" s="1"/>
  <c r="B52" i="2"/>
  <c r="C52" i="2"/>
  <c r="C52" i="75"/>
  <c r="A53" i="75"/>
  <c r="B53" i="2"/>
  <c r="B53" i="75" s="1"/>
  <c r="C53" i="2"/>
  <c r="C53" i="75" s="1"/>
  <c r="B54" i="2"/>
  <c r="C54" i="2"/>
  <c r="A55" i="75"/>
  <c r="B55" i="2"/>
  <c r="B55" i="75"/>
  <c r="C55" i="2"/>
  <c r="C55" i="75"/>
  <c r="B56" i="2"/>
  <c r="C56" i="2"/>
  <c r="C56" i="75" s="1"/>
  <c r="A57" i="75"/>
  <c r="B57" i="2"/>
  <c r="B57" i="75"/>
  <c r="C57" i="2"/>
  <c r="C57" i="75"/>
  <c r="B58" i="2"/>
  <c r="C58" i="2"/>
  <c r="B10" i="2"/>
  <c r="B10" i="75" s="1"/>
  <c r="B6" i="47"/>
  <c r="C10" i="2"/>
  <c r="C10" i="75" s="1"/>
  <c r="A11" i="75"/>
  <c r="B11" i="2"/>
  <c r="B7" i="47"/>
  <c r="C11" i="2"/>
  <c r="C11" i="75"/>
  <c r="C9" i="75"/>
  <c r="B9" i="75"/>
  <c r="A9" i="75"/>
  <c r="Q5" i="75"/>
  <c r="A2" i="75"/>
  <c r="C5" i="74"/>
  <c r="A5" i="74"/>
  <c r="X19" i="74"/>
  <c r="X18" i="74"/>
  <c r="X17" i="74"/>
  <c r="X16" i="74"/>
  <c r="X15" i="74"/>
  <c r="X14" i="74"/>
  <c r="X13" i="74"/>
  <c r="X12" i="74"/>
  <c r="X11" i="74"/>
  <c r="X10" i="74"/>
  <c r="X9" i="74"/>
  <c r="T10" i="72"/>
  <c r="O10" i="72"/>
  <c r="R10" i="72"/>
  <c r="T11" i="72"/>
  <c r="O11" i="72"/>
  <c r="R11" i="72"/>
  <c r="T12" i="72"/>
  <c r="O12" i="72"/>
  <c r="R12" i="72"/>
  <c r="T13" i="72"/>
  <c r="O13" i="72"/>
  <c r="R13" i="72"/>
  <c r="T14" i="72"/>
  <c r="O14" i="72"/>
  <c r="R14" i="72"/>
  <c r="T15" i="72"/>
  <c r="O15" i="72"/>
  <c r="R15" i="72"/>
  <c r="T16" i="72"/>
  <c r="O16" i="72"/>
  <c r="R16" i="72"/>
  <c r="T17" i="72"/>
  <c r="O17" i="72"/>
  <c r="R17" i="72"/>
  <c r="T18" i="72"/>
  <c r="O18" i="72"/>
  <c r="R18" i="72"/>
  <c r="T19" i="72"/>
  <c r="O19" i="72"/>
  <c r="R19" i="72"/>
  <c r="T20" i="72"/>
  <c r="O20" i="72"/>
  <c r="R20" i="72"/>
  <c r="T9" i="72"/>
  <c r="O9" i="72"/>
  <c r="Q9" i="72"/>
  <c r="A13" i="74"/>
  <c r="B13" i="74"/>
  <c r="C13" i="74"/>
  <c r="C14" i="74"/>
  <c r="A15" i="74"/>
  <c r="B15" i="74"/>
  <c r="C15" i="74"/>
  <c r="A16" i="74"/>
  <c r="A17" i="74"/>
  <c r="B17" i="74"/>
  <c r="C17" i="74"/>
  <c r="C18" i="74"/>
  <c r="A19" i="74"/>
  <c r="B19" i="74"/>
  <c r="C19" i="74"/>
  <c r="A20" i="74"/>
  <c r="A21" i="74"/>
  <c r="B21" i="74"/>
  <c r="C21" i="74"/>
  <c r="C22" i="74"/>
  <c r="A23" i="74"/>
  <c r="B23" i="74"/>
  <c r="C23" i="74"/>
  <c r="A24" i="74"/>
  <c r="A25" i="74"/>
  <c r="C25" i="74"/>
  <c r="C26" i="74"/>
  <c r="A27" i="74"/>
  <c r="B27" i="74"/>
  <c r="C27" i="74"/>
  <c r="A28" i="74"/>
  <c r="A29" i="74"/>
  <c r="B29" i="74"/>
  <c r="C29" i="74"/>
  <c r="C30" i="74"/>
  <c r="A31" i="74"/>
  <c r="C31" i="74"/>
  <c r="A32" i="74"/>
  <c r="A33" i="74"/>
  <c r="C33" i="74"/>
  <c r="C34" i="74"/>
  <c r="A35" i="74"/>
  <c r="B35" i="74"/>
  <c r="C35" i="74"/>
  <c r="A36" i="74"/>
  <c r="A37" i="74"/>
  <c r="C37" i="74"/>
  <c r="C38" i="74"/>
  <c r="A39" i="74"/>
  <c r="B39" i="74"/>
  <c r="C39" i="74"/>
  <c r="A40" i="74"/>
  <c r="A41" i="74"/>
  <c r="B41" i="74"/>
  <c r="C41" i="74"/>
  <c r="C42" i="74"/>
  <c r="A43" i="74"/>
  <c r="B43" i="74"/>
  <c r="C43" i="74"/>
  <c r="A44" i="74"/>
  <c r="A45" i="74"/>
  <c r="B45" i="74"/>
  <c r="C45" i="74"/>
  <c r="C46" i="74"/>
  <c r="A47" i="74"/>
  <c r="B47" i="74"/>
  <c r="C47" i="74"/>
  <c r="A48" i="74"/>
  <c r="A49" i="74"/>
  <c r="B49" i="74"/>
  <c r="C49" i="74"/>
  <c r="C50" i="74"/>
  <c r="A51" i="74"/>
  <c r="B51" i="74"/>
  <c r="C51" i="74"/>
  <c r="A52" i="74"/>
  <c r="A53" i="74"/>
  <c r="B53" i="74"/>
  <c r="C53" i="74"/>
  <c r="C54" i="74"/>
  <c r="A55" i="74"/>
  <c r="B55" i="74"/>
  <c r="C55" i="74"/>
  <c r="A56" i="74"/>
  <c r="A57" i="74"/>
  <c r="B57" i="74"/>
  <c r="C57" i="74"/>
  <c r="C58" i="74"/>
  <c r="B10" i="74"/>
  <c r="C10" i="74"/>
  <c r="A11" i="74"/>
  <c r="C11" i="74"/>
  <c r="B12" i="74"/>
  <c r="C9" i="74"/>
  <c r="B9" i="74"/>
  <c r="A9" i="74"/>
  <c r="Q5" i="74"/>
  <c r="N2" i="74"/>
  <c r="A2" i="74"/>
  <c r="AB12" i="75"/>
  <c r="AB18" i="75"/>
  <c r="Y10" i="75"/>
  <c r="AB10" i="75"/>
  <c r="Y11" i="75"/>
  <c r="AB11" i="75"/>
  <c r="Y12" i="75"/>
  <c r="Y13" i="75"/>
  <c r="AB13" i="75"/>
  <c r="X14" i="75"/>
  <c r="H14" i="75"/>
  <c r="AA14" i="75"/>
  <c r="Y14" i="75"/>
  <c r="AB14" i="75"/>
  <c r="Z14" i="75"/>
  <c r="X15" i="75"/>
  <c r="H15" i="75"/>
  <c r="AA15" i="75"/>
  <c r="AC15" i="75"/>
  <c r="Y15" i="75"/>
  <c r="AB15" i="75"/>
  <c r="Z15" i="75"/>
  <c r="X16" i="75"/>
  <c r="H16" i="75"/>
  <c r="AA16" i="75"/>
  <c r="AC16" i="75"/>
  <c r="Y16" i="75"/>
  <c r="AB16" i="75"/>
  <c r="Z16" i="75"/>
  <c r="X17" i="75"/>
  <c r="H17" i="75"/>
  <c r="AA17" i="75"/>
  <c r="Y17" i="75"/>
  <c r="AB17" i="75"/>
  <c r="Z17" i="75"/>
  <c r="X18" i="75"/>
  <c r="H18" i="75"/>
  <c r="AA18" i="75"/>
  <c r="Y18" i="75"/>
  <c r="Z18" i="75"/>
  <c r="X19" i="75"/>
  <c r="H19" i="75"/>
  <c r="AA19" i="75"/>
  <c r="Y19" i="75"/>
  <c r="AB19" i="75"/>
  <c r="Z19" i="75"/>
  <c r="AC19" i="75"/>
  <c r="X20" i="75"/>
  <c r="H20" i="75"/>
  <c r="Y20" i="75"/>
  <c r="AB20" i="75"/>
  <c r="Z20" i="75"/>
  <c r="AA20" i="75"/>
  <c r="X21" i="75"/>
  <c r="H21" i="75"/>
  <c r="AA21" i="75"/>
  <c r="Y21" i="75"/>
  <c r="AB21" i="75"/>
  <c r="Z21" i="75"/>
  <c r="AC21" i="75"/>
  <c r="X22" i="75"/>
  <c r="H22" i="75"/>
  <c r="Y22" i="75"/>
  <c r="AB22" i="75"/>
  <c r="Z22" i="75"/>
  <c r="AA22" i="75"/>
  <c r="X23" i="75"/>
  <c r="H23" i="75"/>
  <c r="AA23" i="75"/>
  <c r="AC23" i="75"/>
  <c r="Y23" i="75"/>
  <c r="AB23" i="75"/>
  <c r="Z23" i="75"/>
  <c r="X24" i="75"/>
  <c r="H24" i="75"/>
  <c r="Y24" i="75"/>
  <c r="AB24" i="75"/>
  <c r="Z24" i="75"/>
  <c r="AA24" i="75"/>
  <c r="X25" i="75"/>
  <c r="H25" i="75"/>
  <c r="AA25" i="75"/>
  <c r="Y25" i="75"/>
  <c r="AB25" i="75"/>
  <c r="Z25" i="75"/>
  <c r="X26" i="75"/>
  <c r="H26" i="75"/>
  <c r="AA26" i="75"/>
  <c r="Y26" i="75"/>
  <c r="AB26" i="75"/>
  <c r="Z26" i="75"/>
  <c r="X27" i="75"/>
  <c r="H27" i="75"/>
  <c r="AA27" i="75"/>
  <c r="Y27" i="75"/>
  <c r="AB27" i="75"/>
  <c r="Z27" i="75"/>
  <c r="X28" i="75"/>
  <c r="H28" i="75"/>
  <c r="AA28" i="75"/>
  <c r="Y28" i="75"/>
  <c r="AB28" i="75"/>
  <c r="Z28" i="75"/>
  <c r="X29" i="75"/>
  <c r="H29" i="75"/>
  <c r="AA29" i="75"/>
  <c r="Y29" i="75"/>
  <c r="AB29" i="75"/>
  <c r="Z29" i="75"/>
  <c r="X30" i="75"/>
  <c r="H30" i="75"/>
  <c r="AA30" i="75"/>
  <c r="Y30" i="75"/>
  <c r="AB30" i="75"/>
  <c r="Z30" i="75"/>
  <c r="X31" i="75"/>
  <c r="H31" i="75"/>
  <c r="AA31" i="75"/>
  <c r="AC31" i="75"/>
  <c r="Y31" i="75"/>
  <c r="AB31" i="75"/>
  <c r="Z31" i="75"/>
  <c r="X32" i="75"/>
  <c r="H32" i="75"/>
  <c r="AA32" i="75"/>
  <c r="Y32" i="75"/>
  <c r="AB32" i="75"/>
  <c r="Z32" i="75"/>
  <c r="X33" i="75"/>
  <c r="H33" i="75"/>
  <c r="AA33" i="75"/>
  <c r="Y33" i="75"/>
  <c r="AB33" i="75"/>
  <c r="Z33" i="75"/>
  <c r="X34" i="75"/>
  <c r="H34" i="75"/>
  <c r="AA34" i="75"/>
  <c r="Y34" i="75"/>
  <c r="AB34" i="75"/>
  <c r="Z34" i="75"/>
  <c r="X35" i="75"/>
  <c r="H35" i="75"/>
  <c r="AA35" i="75"/>
  <c r="AC35" i="75"/>
  <c r="Y35" i="75"/>
  <c r="AB35" i="75"/>
  <c r="Z35" i="75"/>
  <c r="X36" i="75"/>
  <c r="H36" i="75"/>
  <c r="AA36" i="75"/>
  <c r="Y36" i="75"/>
  <c r="AB36" i="75"/>
  <c r="Z36" i="75"/>
  <c r="X37" i="75"/>
  <c r="H37" i="75"/>
  <c r="AA37" i="75"/>
  <c r="Y37" i="75"/>
  <c r="AB37" i="75"/>
  <c r="Z37" i="75"/>
  <c r="X38" i="75"/>
  <c r="H38" i="75"/>
  <c r="AA38" i="75"/>
  <c r="Y38" i="75"/>
  <c r="AB38" i="75"/>
  <c r="Z38" i="75"/>
  <c r="X39" i="75"/>
  <c r="H39" i="75"/>
  <c r="AA39" i="75"/>
  <c r="AC39" i="75"/>
  <c r="Y39" i="75"/>
  <c r="AB39" i="75"/>
  <c r="Z39" i="75"/>
  <c r="X40" i="75"/>
  <c r="H40" i="75"/>
  <c r="AA40" i="75"/>
  <c r="Y40" i="75"/>
  <c r="AB40" i="75"/>
  <c r="Z40" i="75"/>
  <c r="X41" i="75"/>
  <c r="H41" i="75"/>
  <c r="AA41" i="75"/>
  <c r="Y41" i="75"/>
  <c r="AB41" i="75"/>
  <c r="Z41" i="75"/>
  <c r="X42" i="75"/>
  <c r="H42" i="75"/>
  <c r="Y42" i="75"/>
  <c r="AB42" i="75"/>
  <c r="Z42" i="75"/>
  <c r="AA42" i="75"/>
  <c r="X43" i="75"/>
  <c r="H43" i="75"/>
  <c r="AA43" i="75"/>
  <c r="AC43" i="75"/>
  <c r="Y43" i="75"/>
  <c r="AB43" i="75"/>
  <c r="Z43" i="75"/>
  <c r="X44" i="75"/>
  <c r="H44" i="75"/>
  <c r="Y44" i="75"/>
  <c r="AB44" i="75"/>
  <c r="AC44" i="75"/>
  <c r="Z44" i="75"/>
  <c r="AA44" i="75"/>
  <c r="X45" i="75"/>
  <c r="H45" i="75"/>
  <c r="AA45" i="75"/>
  <c r="Y45" i="75"/>
  <c r="AB45" i="75"/>
  <c r="Z45" i="75"/>
  <c r="X46" i="75"/>
  <c r="H46" i="75"/>
  <c r="Y46" i="75"/>
  <c r="AB46" i="75"/>
  <c r="Z46" i="75"/>
  <c r="AA46" i="75"/>
  <c r="X47" i="75"/>
  <c r="H47" i="75"/>
  <c r="AA47" i="75"/>
  <c r="AC47" i="75"/>
  <c r="Y47" i="75"/>
  <c r="AB47" i="75"/>
  <c r="Z47" i="75"/>
  <c r="X48" i="75"/>
  <c r="H48" i="75"/>
  <c r="Y48" i="75"/>
  <c r="AB48" i="75"/>
  <c r="AC48" i="75"/>
  <c r="Z48" i="75"/>
  <c r="AA48" i="75"/>
  <c r="X49" i="75"/>
  <c r="H49" i="75"/>
  <c r="AA49" i="75"/>
  <c r="Y49" i="75"/>
  <c r="AB49" i="75"/>
  <c r="Z49" i="75"/>
  <c r="X50" i="75"/>
  <c r="H50" i="75"/>
  <c r="Y50" i="75"/>
  <c r="AB50" i="75"/>
  <c r="Z50" i="75"/>
  <c r="AA50" i="75"/>
  <c r="X51" i="75"/>
  <c r="H51" i="75"/>
  <c r="AA51" i="75"/>
  <c r="AC51" i="75"/>
  <c r="Y51" i="75"/>
  <c r="AB51" i="75"/>
  <c r="Z51" i="75"/>
  <c r="X52" i="75"/>
  <c r="H52" i="75"/>
  <c r="Y52" i="75"/>
  <c r="AB52" i="75"/>
  <c r="AC52" i="75"/>
  <c r="Z52" i="75"/>
  <c r="AA52" i="75"/>
  <c r="X53" i="75"/>
  <c r="H53" i="75"/>
  <c r="AA53" i="75"/>
  <c r="Y53" i="75"/>
  <c r="AB53" i="75"/>
  <c r="Z53" i="75"/>
  <c r="X54" i="75"/>
  <c r="H54" i="75"/>
  <c r="Y54" i="75"/>
  <c r="AB54" i="75"/>
  <c r="Z54" i="75"/>
  <c r="AA54" i="75"/>
  <c r="X55" i="75"/>
  <c r="H55" i="75"/>
  <c r="AA55" i="75"/>
  <c r="AC55" i="75"/>
  <c r="Y55" i="75"/>
  <c r="AB55" i="75"/>
  <c r="Z55" i="75"/>
  <c r="X56" i="75"/>
  <c r="H56" i="75"/>
  <c r="Y56" i="75"/>
  <c r="AB56" i="75"/>
  <c r="AC56" i="75"/>
  <c r="Z56" i="75"/>
  <c r="AA56" i="75"/>
  <c r="X57" i="75"/>
  <c r="H57" i="75"/>
  <c r="AA57" i="75"/>
  <c r="Y57" i="75"/>
  <c r="AB57" i="75"/>
  <c r="Z57" i="75"/>
  <c r="X58" i="75"/>
  <c r="H58" i="75"/>
  <c r="Y58" i="75"/>
  <c r="AB58" i="75"/>
  <c r="Z58" i="75"/>
  <c r="AA58" i="75"/>
  <c r="AB9" i="75"/>
  <c r="Y9" i="75"/>
  <c r="X20" i="74"/>
  <c r="X21" i="74"/>
  <c r="X22" i="74"/>
  <c r="X23" i="74"/>
  <c r="X24" i="74"/>
  <c r="X25" i="74"/>
  <c r="X26" i="74"/>
  <c r="X27" i="74"/>
  <c r="X28" i="74"/>
  <c r="X29" i="74"/>
  <c r="X30" i="74"/>
  <c r="X31" i="74"/>
  <c r="X32" i="74"/>
  <c r="X33" i="74"/>
  <c r="X34" i="74"/>
  <c r="X35" i="74"/>
  <c r="X36" i="74"/>
  <c r="X37" i="74"/>
  <c r="X38" i="74"/>
  <c r="X39" i="74"/>
  <c r="X40" i="74"/>
  <c r="X41" i="74"/>
  <c r="X42" i="74"/>
  <c r="X43" i="74"/>
  <c r="X44" i="74"/>
  <c r="X45" i="74"/>
  <c r="X46" i="74"/>
  <c r="X47" i="74"/>
  <c r="X48" i="74"/>
  <c r="X49" i="74"/>
  <c r="X50" i="74"/>
  <c r="X51" i="74"/>
  <c r="X52" i="74"/>
  <c r="X53" i="74"/>
  <c r="X54" i="74"/>
  <c r="X55" i="74"/>
  <c r="X56" i="74"/>
  <c r="X57" i="74"/>
  <c r="X58" i="74"/>
  <c r="I2" i="72"/>
  <c r="A2" i="72"/>
  <c r="O63" i="72"/>
  <c r="P5" i="72"/>
  <c r="C5" i="72"/>
  <c r="A5" i="72"/>
  <c r="A12" i="72"/>
  <c r="C12" i="72"/>
  <c r="A13" i="72"/>
  <c r="B13" i="72"/>
  <c r="C13" i="72"/>
  <c r="A14" i="72"/>
  <c r="C14" i="72"/>
  <c r="A15" i="72"/>
  <c r="B15" i="72"/>
  <c r="C15" i="72"/>
  <c r="A16" i="72"/>
  <c r="C16" i="72"/>
  <c r="A17" i="72"/>
  <c r="B17" i="72"/>
  <c r="C17" i="72"/>
  <c r="A18" i="72"/>
  <c r="C18" i="72"/>
  <c r="A19" i="72"/>
  <c r="B19" i="72"/>
  <c r="C19" i="72"/>
  <c r="A20" i="72"/>
  <c r="C20" i="72"/>
  <c r="A21" i="72"/>
  <c r="B21" i="72"/>
  <c r="C21" i="72"/>
  <c r="A22" i="72"/>
  <c r="C22" i="72"/>
  <c r="A23" i="72"/>
  <c r="B23" i="72"/>
  <c r="C23" i="72"/>
  <c r="A24" i="72"/>
  <c r="C24" i="72"/>
  <c r="A25" i="72"/>
  <c r="B25" i="72"/>
  <c r="C25" i="72"/>
  <c r="A26" i="72"/>
  <c r="C26" i="72"/>
  <c r="A27" i="72"/>
  <c r="B27" i="72"/>
  <c r="C27" i="72"/>
  <c r="A28" i="72"/>
  <c r="C28" i="72"/>
  <c r="A29" i="72"/>
  <c r="B29" i="72"/>
  <c r="C29" i="72"/>
  <c r="A30" i="72"/>
  <c r="C30" i="72"/>
  <c r="A31" i="72"/>
  <c r="C31" i="72"/>
  <c r="A32" i="72"/>
  <c r="C32" i="72"/>
  <c r="A33" i="72"/>
  <c r="B33" i="72"/>
  <c r="C33" i="72"/>
  <c r="A34" i="72"/>
  <c r="C34" i="72"/>
  <c r="A35" i="72"/>
  <c r="B35" i="72"/>
  <c r="C35" i="72"/>
  <c r="A36" i="72"/>
  <c r="C36" i="72"/>
  <c r="A37" i="72"/>
  <c r="B37" i="72"/>
  <c r="C37" i="72"/>
  <c r="A38" i="72"/>
  <c r="C38" i="72"/>
  <c r="A39" i="72"/>
  <c r="B39" i="72"/>
  <c r="C39" i="72"/>
  <c r="A40" i="72"/>
  <c r="C40" i="72"/>
  <c r="A41" i="72"/>
  <c r="B41" i="72"/>
  <c r="C41" i="72"/>
  <c r="A42" i="72"/>
  <c r="C42" i="72"/>
  <c r="A43" i="72"/>
  <c r="B43" i="72"/>
  <c r="C43" i="72"/>
  <c r="A44" i="72"/>
  <c r="C44" i="72"/>
  <c r="A45" i="72"/>
  <c r="B45" i="72"/>
  <c r="C45" i="72"/>
  <c r="A46" i="72"/>
  <c r="C46" i="72"/>
  <c r="A47" i="72"/>
  <c r="B47" i="72"/>
  <c r="C47" i="72"/>
  <c r="A48" i="72"/>
  <c r="C48" i="72"/>
  <c r="A49" i="72"/>
  <c r="B49" i="72"/>
  <c r="C49" i="72"/>
  <c r="A50" i="72"/>
  <c r="C50" i="72"/>
  <c r="A51" i="72"/>
  <c r="B51" i="72"/>
  <c r="C51" i="72"/>
  <c r="A52" i="72"/>
  <c r="C52" i="72"/>
  <c r="A53" i="72"/>
  <c r="B53" i="72"/>
  <c r="C53" i="72"/>
  <c r="A54" i="72"/>
  <c r="C54" i="72"/>
  <c r="A55" i="72"/>
  <c r="B55" i="72"/>
  <c r="C55" i="72"/>
  <c r="A56" i="72"/>
  <c r="C56" i="72"/>
  <c r="A57" i="72"/>
  <c r="B57" i="72"/>
  <c r="C57" i="72"/>
  <c r="A58" i="72"/>
  <c r="C58" i="72"/>
  <c r="B10" i="72"/>
  <c r="C10" i="72"/>
  <c r="A11" i="72"/>
  <c r="C11" i="72"/>
  <c r="B9" i="72"/>
  <c r="C9" i="72"/>
  <c r="A9" i="72"/>
  <c r="B12" i="73"/>
  <c r="C12" i="73"/>
  <c r="A13" i="73"/>
  <c r="B13" i="73"/>
  <c r="C13" i="73"/>
  <c r="A14" i="73"/>
  <c r="B14" i="73"/>
  <c r="A15" i="73"/>
  <c r="B15" i="73"/>
  <c r="C15" i="73"/>
  <c r="B16" i="73"/>
  <c r="C16" i="73"/>
  <c r="A17" i="73"/>
  <c r="B17" i="73"/>
  <c r="C17" i="73"/>
  <c r="A18" i="73"/>
  <c r="B18" i="73"/>
  <c r="A19" i="73"/>
  <c r="B19" i="73"/>
  <c r="C19" i="73"/>
  <c r="B20" i="73"/>
  <c r="C20" i="73"/>
  <c r="A21" i="73"/>
  <c r="B21" i="73"/>
  <c r="C21" i="73"/>
  <c r="A22" i="73"/>
  <c r="B22" i="73"/>
  <c r="A23" i="73"/>
  <c r="B23" i="73"/>
  <c r="C23" i="73"/>
  <c r="C24" i="73"/>
  <c r="A25" i="73"/>
  <c r="B25" i="73"/>
  <c r="C25" i="73"/>
  <c r="A26" i="73"/>
  <c r="A27" i="73"/>
  <c r="B27" i="73"/>
  <c r="C27" i="73"/>
  <c r="B28" i="73"/>
  <c r="C28" i="73"/>
  <c r="A29" i="73"/>
  <c r="B29" i="73"/>
  <c r="C29" i="73"/>
  <c r="A30" i="73"/>
  <c r="B30" i="73"/>
  <c r="A31" i="73"/>
  <c r="C31" i="73"/>
  <c r="C32" i="73"/>
  <c r="A33" i="73"/>
  <c r="B33" i="73"/>
  <c r="C33" i="73"/>
  <c r="A34" i="73"/>
  <c r="A35" i="73"/>
  <c r="B35" i="73"/>
  <c r="C35" i="73"/>
  <c r="C36" i="73"/>
  <c r="A37" i="73"/>
  <c r="B37" i="73"/>
  <c r="C37" i="73"/>
  <c r="A38" i="73"/>
  <c r="B38" i="73"/>
  <c r="A39" i="73"/>
  <c r="B39" i="73"/>
  <c r="C39" i="73"/>
  <c r="B40" i="73"/>
  <c r="C40" i="73"/>
  <c r="A41" i="73"/>
  <c r="B41" i="73"/>
  <c r="C41" i="73"/>
  <c r="A42" i="73"/>
  <c r="B42" i="73"/>
  <c r="A43" i="73"/>
  <c r="B43" i="73"/>
  <c r="C43" i="73"/>
  <c r="B44" i="73"/>
  <c r="C44" i="73"/>
  <c r="A45" i="73"/>
  <c r="B45" i="73"/>
  <c r="C45" i="73"/>
  <c r="A46" i="73"/>
  <c r="B46" i="73"/>
  <c r="A47" i="73"/>
  <c r="B47" i="73"/>
  <c r="C47" i="73"/>
  <c r="B48" i="73"/>
  <c r="C48" i="73"/>
  <c r="A49" i="73"/>
  <c r="B49" i="73"/>
  <c r="C49" i="73"/>
  <c r="A50" i="73"/>
  <c r="B50" i="73"/>
  <c r="A51" i="73"/>
  <c r="B51" i="73"/>
  <c r="C51" i="73"/>
  <c r="B52" i="73"/>
  <c r="C52" i="73"/>
  <c r="A53" i="73"/>
  <c r="B53" i="73"/>
  <c r="C53" i="73"/>
  <c r="A54" i="73"/>
  <c r="B54" i="73"/>
  <c r="A55" i="73"/>
  <c r="B55" i="73"/>
  <c r="C55" i="73"/>
  <c r="B56" i="73"/>
  <c r="C56" i="73"/>
  <c r="A57" i="73"/>
  <c r="B57" i="73"/>
  <c r="C57" i="73"/>
  <c r="A58" i="73"/>
  <c r="B58" i="73"/>
  <c r="A10" i="73"/>
  <c r="B10" i="73"/>
  <c r="C10" i="73"/>
  <c r="A11" i="73"/>
  <c r="B11" i="73"/>
  <c r="C11" i="73"/>
  <c r="C9" i="73"/>
  <c r="B9" i="73"/>
  <c r="A9" i="73"/>
  <c r="O63" i="73"/>
  <c r="I2" i="73"/>
  <c r="A2" i="73"/>
  <c r="C5" i="73"/>
  <c r="A5" i="73"/>
  <c r="P5" i="73"/>
  <c r="L19" i="73"/>
  <c r="X19" i="73"/>
  <c r="L27" i="73"/>
  <c r="X27" i="73"/>
  <c r="L35" i="73"/>
  <c r="X35" i="73"/>
  <c r="L43" i="73"/>
  <c r="X43" i="73"/>
  <c r="L51" i="73"/>
  <c r="X51" i="73"/>
  <c r="L56" i="73"/>
  <c r="L11" i="73"/>
  <c r="X11" i="73"/>
  <c r="H13" i="73"/>
  <c r="H17" i="73"/>
  <c r="H20" i="73"/>
  <c r="H21" i="73"/>
  <c r="H25" i="73"/>
  <c r="H28" i="73"/>
  <c r="H29" i="73"/>
  <c r="H33" i="73"/>
  <c r="H36" i="73"/>
  <c r="H37" i="73"/>
  <c r="H41" i="73"/>
  <c r="H44" i="73"/>
  <c r="H45" i="73"/>
  <c r="H49" i="73"/>
  <c r="H52" i="73"/>
  <c r="H53" i="73"/>
  <c r="U11" i="73"/>
  <c r="U12" i="73"/>
  <c r="L12" i="73"/>
  <c r="X12" i="73"/>
  <c r="T13" i="73"/>
  <c r="U13" i="73"/>
  <c r="L13" i="73"/>
  <c r="X13" i="73"/>
  <c r="V13" i="73"/>
  <c r="Y13" i="73"/>
  <c r="O13" i="73"/>
  <c r="W13" i="73"/>
  <c r="T14" i="73"/>
  <c r="H14" i="73"/>
  <c r="W14" i="73"/>
  <c r="Y14" i="73"/>
  <c r="O14" i="73"/>
  <c r="U14" i="73"/>
  <c r="L14" i="73"/>
  <c r="V14" i="73"/>
  <c r="X14" i="73"/>
  <c r="T15" i="73"/>
  <c r="H15" i="73"/>
  <c r="W15" i="73"/>
  <c r="U15" i="73"/>
  <c r="L15" i="73"/>
  <c r="X15" i="73"/>
  <c r="V15" i="73"/>
  <c r="Y15" i="73"/>
  <c r="O15" i="73"/>
  <c r="T16" i="73"/>
  <c r="H16" i="73"/>
  <c r="W16" i="73"/>
  <c r="Y16" i="73"/>
  <c r="O16" i="73"/>
  <c r="U16" i="73"/>
  <c r="L16" i="73"/>
  <c r="X16" i="73"/>
  <c r="V16" i="73"/>
  <c r="T17" i="73"/>
  <c r="U17" i="73"/>
  <c r="L17" i="73"/>
  <c r="X17" i="73"/>
  <c r="V17" i="73"/>
  <c r="W17" i="73"/>
  <c r="T18" i="73"/>
  <c r="H18" i="73"/>
  <c r="W18" i="73"/>
  <c r="Y18" i="73"/>
  <c r="O18" i="73"/>
  <c r="U18" i="73"/>
  <c r="L18" i="73"/>
  <c r="V18" i="73"/>
  <c r="X18" i="73"/>
  <c r="T19" i="73"/>
  <c r="H19" i="73"/>
  <c r="W19" i="73"/>
  <c r="Y19" i="73"/>
  <c r="O19" i="73"/>
  <c r="U19" i="73"/>
  <c r="V19" i="73"/>
  <c r="T20" i="73"/>
  <c r="U20" i="73"/>
  <c r="L20" i="73"/>
  <c r="X20" i="73"/>
  <c r="V20" i="73"/>
  <c r="W20" i="73"/>
  <c r="T21" i="73"/>
  <c r="U21" i="73"/>
  <c r="L21" i="73"/>
  <c r="X21" i="73"/>
  <c r="V21" i="73"/>
  <c r="Y21" i="73"/>
  <c r="O21" i="73"/>
  <c r="W21" i="73"/>
  <c r="T22" i="73"/>
  <c r="H22" i="73"/>
  <c r="W22" i="73"/>
  <c r="Y22" i="73"/>
  <c r="O22" i="73"/>
  <c r="U22" i="73"/>
  <c r="L22" i="73"/>
  <c r="V22" i="73"/>
  <c r="X22" i="73"/>
  <c r="T23" i="73"/>
  <c r="H23" i="73"/>
  <c r="W23" i="73"/>
  <c r="U23" i="73"/>
  <c r="L23" i="73"/>
  <c r="X23" i="73"/>
  <c r="V23" i="73"/>
  <c r="Y23" i="73"/>
  <c r="O23" i="73"/>
  <c r="T24" i="73"/>
  <c r="H24" i="73"/>
  <c r="W24" i="73"/>
  <c r="U24" i="73"/>
  <c r="L24" i="73"/>
  <c r="X24" i="73"/>
  <c r="V24" i="73"/>
  <c r="T25" i="73"/>
  <c r="U25" i="73"/>
  <c r="L25" i="73"/>
  <c r="X25" i="73"/>
  <c r="V25" i="73"/>
  <c r="W25" i="73"/>
  <c r="Y25" i="73"/>
  <c r="O25" i="73"/>
  <c r="T26" i="73"/>
  <c r="H26" i="73"/>
  <c r="W26" i="73"/>
  <c r="Y26" i="73"/>
  <c r="O26" i="73"/>
  <c r="U26" i="73"/>
  <c r="L26" i="73"/>
  <c r="V26" i="73"/>
  <c r="X26" i="73"/>
  <c r="T27" i="73"/>
  <c r="H27" i="73"/>
  <c r="W27" i="73"/>
  <c r="Y27" i="73"/>
  <c r="O27" i="73"/>
  <c r="U27" i="73"/>
  <c r="V27" i="73"/>
  <c r="T28" i="73"/>
  <c r="U28" i="73"/>
  <c r="L28" i="73"/>
  <c r="X28" i="73"/>
  <c r="V28" i="73"/>
  <c r="W28" i="73"/>
  <c r="T29" i="73"/>
  <c r="U29" i="73"/>
  <c r="L29" i="73"/>
  <c r="X29" i="73"/>
  <c r="V29" i="73"/>
  <c r="W29" i="73"/>
  <c r="T30" i="73"/>
  <c r="H30" i="73"/>
  <c r="W30" i="73"/>
  <c r="Y30" i="73"/>
  <c r="O30" i="73"/>
  <c r="U30" i="73"/>
  <c r="L30" i="73"/>
  <c r="V30" i="73"/>
  <c r="X30" i="73"/>
  <c r="T31" i="73"/>
  <c r="H31" i="73"/>
  <c r="W31" i="73"/>
  <c r="U31" i="73"/>
  <c r="L31" i="73"/>
  <c r="X31" i="73"/>
  <c r="V31" i="73"/>
  <c r="T32" i="73"/>
  <c r="H32" i="73"/>
  <c r="W32" i="73"/>
  <c r="U32" i="73"/>
  <c r="L32" i="73"/>
  <c r="X32" i="73"/>
  <c r="V32" i="73"/>
  <c r="T33" i="73"/>
  <c r="U33" i="73"/>
  <c r="L33" i="73"/>
  <c r="X33" i="73"/>
  <c r="V33" i="73"/>
  <c r="W33" i="73"/>
  <c r="Y33" i="73"/>
  <c r="O33" i="73"/>
  <c r="T34" i="73"/>
  <c r="H34" i="73"/>
  <c r="W34" i="73"/>
  <c r="Y34" i="73"/>
  <c r="O34" i="73"/>
  <c r="U34" i="73"/>
  <c r="L34" i="73"/>
  <c r="V34" i="73"/>
  <c r="X34" i="73"/>
  <c r="T35" i="73"/>
  <c r="H35" i="73"/>
  <c r="W35" i="73"/>
  <c r="Y35" i="73"/>
  <c r="O35" i="73"/>
  <c r="U35" i="73"/>
  <c r="V35" i="73"/>
  <c r="T36" i="73"/>
  <c r="U36" i="73"/>
  <c r="L36" i="73"/>
  <c r="X36" i="73"/>
  <c r="V36" i="73"/>
  <c r="W36" i="73"/>
  <c r="Y36" i="73"/>
  <c r="O36" i="73"/>
  <c r="T37" i="73"/>
  <c r="U37" i="73"/>
  <c r="L37" i="73"/>
  <c r="X37" i="73"/>
  <c r="V37" i="73"/>
  <c r="W37" i="73"/>
  <c r="Y37" i="73"/>
  <c r="O37" i="73"/>
  <c r="T38" i="73"/>
  <c r="H38" i="73"/>
  <c r="W38" i="73"/>
  <c r="Y38" i="73"/>
  <c r="O38" i="73"/>
  <c r="U38" i="73"/>
  <c r="L38" i="73"/>
  <c r="V38" i="73"/>
  <c r="X38" i="73"/>
  <c r="T39" i="73"/>
  <c r="H39" i="73"/>
  <c r="W39" i="73"/>
  <c r="U39" i="73"/>
  <c r="L39" i="73"/>
  <c r="X39" i="73"/>
  <c r="V39" i="73"/>
  <c r="T40" i="73"/>
  <c r="H40" i="73"/>
  <c r="W40" i="73"/>
  <c r="U40" i="73"/>
  <c r="L40" i="73"/>
  <c r="X40" i="73"/>
  <c r="V40" i="73"/>
  <c r="T41" i="73"/>
  <c r="U41" i="73"/>
  <c r="L41" i="73"/>
  <c r="X41" i="73"/>
  <c r="V41" i="73"/>
  <c r="W41" i="73"/>
  <c r="T42" i="73"/>
  <c r="H42" i="73"/>
  <c r="W42" i="73"/>
  <c r="Y42" i="73"/>
  <c r="O42" i="73"/>
  <c r="U42" i="73"/>
  <c r="L42" i="73"/>
  <c r="V42" i="73"/>
  <c r="X42" i="73"/>
  <c r="T43" i="73"/>
  <c r="H43" i="73"/>
  <c r="W43" i="73"/>
  <c r="Y43" i="73"/>
  <c r="O43" i="73"/>
  <c r="U43" i="73"/>
  <c r="V43" i="73"/>
  <c r="T44" i="73"/>
  <c r="U44" i="73"/>
  <c r="L44" i="73"/>
  <c r="X44" i="73"/>
  <c r="V44" i="73"/>
  <c r="W44" i="73"/>
  <c r="Y44" i="73"/>
  <c r="O44" i="73"/>
  <c r="T45" i="73"/>
  <c r="U45" i="73"/>
  <c r="L45" i="73"/>
  <c r="X45" i="73"/>
  <c r="V45" i="73"/>
  <c r="W45" i="73"/>
  <c r="Y45" i="73"/>
  <c r="O45" i="73"/>
  <c r="T46" i="73"/>
  <c r="H46" i="73"/>
  <c r="W46" i="73"/>
  <c r="Y46" i="73"/>
  <c r="O46" i="73"/>
  <c r="U46" i="73"/>
  <c r="L46" i="73"/>
  <c r="V46" i="73"/>
  <c r="X46" i="73"/>
  <c r="T47" i="73"/>
  <c r="H47" i="73"/>
  <c r="W47" i="73"/>
  <c r="U47" i="73"/>
  <c r="L47" i="73"/>
  <c r="X47" i="73"/>
  <c r="V47" i="73"/>
  <c r="Y47" i="73"/>
  <c r="O47" i="73"/>
  <c r="T48" i="73"/>
  <c r="H48" i="73"/>
  <c r="W48" i="73"/>
  <c r="Y48" i="73"/>
  <c r="O48" i="73"/>
  <c r="U48" i="73"/>
  <c r="L48" i="73"/>
  <c r="X48" i="73"/>
  <c r="V48" i="73"/>
  <c r="T49" i="73"/>
  <c r="U49" i="73"/>
  <c r="L49" i="73"/>
  <c r="X49" i="73"/>
  <c r="V49" i="73"/>
  <c r="W49" i="73"/>
  <c r="T50" i="73"/>
  <c r="H50" i="73"/>
  <c r="W50" i="73"/>
  <c r="Y50" i="73"/>
  <c r="O50" i="73"/>
  <c r="U50" i="73"/>
  <c r="L50" i="73"/>
  <c r="V50" i="73"/>
  <c r="X50" i="73"/>
  <c r="T51" i="73"/>
  <c r="H51" i="73"/>
  <c r="W51" i="73"/>
  <c r="Y51" i="73"/>
  <c r="O51" i="73"/>
  <c r="U51" i="73"/>
  <c r="V51" i="73"/>
  <c r="T52" i="73"/>
  <c r="U52" i="73"/>
  <c r="L52" i="73"/>
  <c r="X52" i="73"/>
  <c r="V52" i="73"/>
  <c r="W52" i="73"/>
  <c r="T53" i="73"/>
  <c r="U53" i="73"/>
  <c r="L53" i="73"/>
  <c r="X53" i="73"/>
  <c r="V53" i="73"/>
  <c r="W53" i="73"/>
  <c r="T54" i="73"/>
  <c r="H54" i="73"/>
  <c r="W54" i="73"/>
  <c r="U54" i="73"/>
  <c r="L54" i="73"/>
  <c r="V54" i="73"/>
  <c r="Y54" i="73"/>
  <c r="O54" i="73"/>
  <c r="X54" i="73"/>
  <c r="T55" i="73"/>
  <c r="H55" i="73"/>
  <c r="W55" i="73"/>
  <c r="U55" i="73"/>
  <c r="L55" i="73"/>
  <c r="X55" i="73"/>
  <c r="V55" i="73"/>
  <c r="Y55" i="73"/>
  <c r="O55" i="73"/>
  <c r="T56" i="73"/>
  <c r="H56" i="73"/>
  <c r="W56" i="73"/>
  <c r="U56" i="73"/>
  <c r="V56" i="73"/>
  <c r="Y56" i="73"/>
  <c r="O56" i="73"/>
  <c r="X56" i="73"/>
  <c r="T57" i="73"/>
  <c r="H57" i="73"/>
  <c r="W57" i="73"/>
  <c r="U57" i="73"/>
  <c r="L57" i="73"/>
  <c r="X57" i="73"/>
  <c r="V57" i="73"/>
  <c r="Y57" i="73"/>
  <c r="O57" i="73"/>
  <c r="T58" i="73"/>
  <c r="H58" i="73"/>
  <c r="W58" i="73"/>
  <c r="U58" i="73"/>
  <c r="L58" i="73"/>
  <c r="V58" i="73"/>
  <c r="X58" i="73"/>
  <c r="U9" i="73"/>
  <c r="L9" i="73"/>
  <c r="X9" i="73"/>
  <c r="O24" i="72"/>
  <c r="O28" i="72"/>
  <c r="O32" i="72"/>
  <c r="O36" i="72"/>
  <c r="H21" i="72"/>
  <c r="T21" i="72"/>
  <c r="O21" i="72"/>
  <c r="H22" i="72"/>
  <c r="T22" i="72"/>
  <c r="O22" i="72"/>
  <c r="H23" i="72"/>
  <c r="T23" i="72"/>
  <c r="O23" i="72"/>
  <c r="H24" i="72"/>
  <c r="T24" i="72"/>
  <c r="H25" i="72"/>
  <c r="T25" i="72"/>
  <c r="O25" i="72"/>
  <c r="H26" i="72"/>
  <c r="T26" i="72"/>
  <c r="O26" i="72"/>
  <c r="H27" i="72"/>
  <c r="T27" i="72"/>
  <c r="O27" i="72"/>
  <c r="H28" i="72"/>
  <c r="T28" i="72"/>
  <c r="H29" i="72"/>
  <c r="T29" i="72"/>
  <c r="O29" i="72"/>
  <c r="H30" i="72"/>
  <c r="T30" i="72"/>
  <c r="O30" i="72"/>
  <c r="H31" i="72"/>
  <c r="T31" i="72"/>
  <c r="O31" i="72"/>
  <c r="H32" i="72"/>
  <c r="T32" i="72"/>
  <c r="H33" i="72"/>
  <c r="T33" i="72"/>
  <c r="O33" i="72"/>
  <c r="H34" i="72"/>
  <c r="T34" i="72"/>
  <c r="O34" i="72"/>
  <c r="H35" i="72"/>
  <c r="T35" i="72"/>
  <c r="O35" i="72"/>
  <c r="H36" i="72"/>
  <c r="T36" i="72"/>
  <c r="H37" i="72"/>
  <c r="T37" i="72"/>
  <c r="O37" i="72"/>
  <c r="H38" i="72"/>
  <c r="T38" i="72"/>
  <c r="O38" i="72"/>
  <c r="H39" i="72"/>
  <c r="T39" i="72"/>
  <c r="O39" i="72"/>
  <c r="H40" i="72"/>
  <c r="T40" i="72"/>
  <c r="O40" i="72"/>
  <c r="H41" i="72"/>
  <c r="T41" i="72"/>
  <c r="O41" i="72"/>
  <c r="H42" i="72"/>
  <c r="T42" i="72"/>
  <c r="O42" i="72"/>
  <c r="H43" i="72"/>
  <c r="T43" i="72"/>
  <c r="O43" i="72"/>
  <c r="H44" i="72"/>
  <c r="T44" i="72"/>
  <c r="O44" i="72"/>
  <c r="H45" i="72"/>
  <c r="T45" i="72"/>
  <c r="O45" i="72"/>
  <c r="H46" i="72"/>
  <c r="T46" i="72"/>
  <c r="O46" i="72"/>
  <c r="H47" i="72"/>
  <c r="T47" i="72"/>
  <c r="O47" i="72"/>
  <c r="H48" i="72"/>
  <c r="T48" i="72"/>
  <c r="O48" i="72"/>
  <c r="H49" i="72"/>
  <c r="T49" i="72"/>
  <c r="O49" i="72"/>
  <c r="H50" i="72"/>
  <c r="T50" i="72"/>
  <c r="O50" i="72"/>
  <c r="H51" i="72"/>
  <c r="T51" i="72"/>
  <c r="O51" i="72"/>
  <c r="H52" i="72"/>
  <c r="T52" i="72"/>
  <c r="O52" i="72"/>
  <c r="H53" i="72"/>
  <c r="T53" i="72"/>
  <c r="O53" i="72"/>
  <c r="H54" i="72"/>
  <c r="T54" i="72"/>
  <c r="O54" i="72"/>
  <c r="H55" i="72"/>
  <c r="T55" i="72"/>
  <c r="O55" i="72"/>
  <c r="H56" i="72"/>
  <c r="T56" i="72"/>
  <c r="O56" i="72"/>
  <c r="H57" i="72"/>
  <c r="T57" i="72"/>
  <c r="O57" i="72"/>
  <c r="H58" i="72"/>
  <c r="T58" i="72"/>
  <c r="O58" i="72"/>
  <c r="R36" i="72"/>
  <c r="R32" i="72"/>
  <c r="R28" i="72"/>
  <c r="R24" i="72"/>
  <c r="Q18" i="72"/>
  <c r="Q12" i="72"/>
  <c r="Q11" i="72"/>
  <c r="Q10" i="72"/>
  <c r="S11" i="72"/>
  <c r="S12" i="72"/>
  <c r="Q13" i="72"/>
  <c r="S13" i="72"/>
  <c r="Q14" i="72"/>
  <c r="S14" i="72"/>
  <c r="Q15" i="72"/>
  <c r="S15" i="72"/>
  <c r="Q16" i="72"/>
  <c r="S16" i="72"/>
  <c r="Q17" i="72"/>
  <c r="S17" i="72"/>
  <c r="S18" i="72"/>
  <c r="Q19" i="72"/>
  <c r="S19" i="72"/>
  <c r="Q20" i="72"/>
  <c r="S20" i="72"/>
  <c r="Q24" i="72"/>
  <c r="Q28" i="72"/>
  <c r="Q32" i="72"/>
  <c r="Q36" i="72"/>
  <c r="S10" i="73"/>
  <c r="S10" i="72"/>
  <c r="O62" i="73"/>
  <c r="O62" i="72"/>
  <c r="E64" i="72"/>
  <c r="E64" i="73"/>
  <c r="AO3" i="51"/>
  <c r="AP3" i="51"/>
  <c r="A15" i="41"/>
  <c r="A16" i="41"/>
  <c r="A5" i="41"/>
  <c r="A6" i="41"/>
  <c r="A7" i="41"/>
  <c r="A8" i="41"/>
  <c r="A9" i="41"/>
  <c r="A10" i="41"/>
  <c r="A11" i="41"/>
  <c r="A12" i="41"/>
  <c r="A13" i="41"/>
  <c r="A14" i="41"/>
  <c r="BM6" i="39"/>
  <c r="BO6" i="39" s="1"/>
  <c r="CH6" i="39" s="1"/>
  <c r="B5" i="39"/>
  <c r="B6" i="39"/>
  <c r="K5" i="39"/>
  <c r="BT5" i="39" s="1"/>
  <c r="BM5" i="39"/>
  <c r="BO5" i="39"/>
  <c r="CH5" i="39" s="1"/>
  <c r="CH4" i="39"/>
  <c r="CG4" i="39"/>
  <c r="CA4" i="39"/>
  <c r="CB4" i="39"/>
  <c r="CD4" i="39"/>
  <c r="CF4" i="39"/>
  <c r="BM8" i="39"/>
  <c r="BM9" i="39"/>
  <c r="BM12" i="39"/>
  <c r="BM13" i="39"/>
  <c r="BM15" i="39"/>
  <c r="BM17" i="39"/>
  <c r="CE17" i="39"/>
  <c r="BM19" i="39"/>
  <c r="BM21" i="39"/>
  <c r="BM23" i="39"/>
  <c r="BM25" i="39"/>
  <c r="BM27" i="39"/>
  <c r="BM29" i="39"/>
  <c r="BM31" i="39"/>
  <c r="BM33" i="39"/>
  <c r="BI34" i="39"/>
  <c r="U34" i="39"/>
  <c r="Y34" i="39"/>
  <c r="AC34" i="39"/>
  <c r="AK34" i="39"/>
  <c r="BE34" i="39"/>
  <c r="BM35" i="39"/>
  <c r="M35" i="39"/>
  <c r="Q35" i="39"/>
  <c r="Y35" i="39"/>
  <c r="AC35" i="39"/>
  <c r="AK35" i="39"/>
  <c r="AO35" i="39"/>
  <c r="AQ35" i="39" s="1"/>
  <c r="CB35" i="39" s="1"/>
  <c r="BA35" i="39"/>
  <c r="BI36" i="39"/>
  <c r="M36" i="39"/>
  <c r="U36" i="39"/>
  <c r="Y36" i="39"/>
  <c r="AC36" i="39"/>
  <c r="AK36" i="39"/>
  <c r="BE36" i="39"/>
  <c r="BM37" i="39"/>
  <c r="Q37" i="39"/>
  <c r="Y37" i="39"/>
  <c r="AC37" i="39"/>
  <c r="AK37" i="39"/>
  <c r="AO37" i="39"/>
  <c r="AW37" i="39"/>
  <c r="BA37" i="39"/>
  <c r="BC37" i="39" s="1"/>
  <c r="CE37" i="39" s="1"/>
  <c r="BI38" i="39"/>
  <c r="M38" i="39"/>
  <c r="U38" i="39"/>
  <c r="Y38" i="39"/>
  <c r="AC38" i="39"/>
  <c r="AK38" i="39"/>
  <c r="BE38" i="39"/>
  <c r="BM39" i="39"/>
  <c r="Q39" i="39"/>
  <c r="AC39" i="39"/>
  <c r="AO39" i="39"/>
  <c r="AQ39" i="39" s="1"/>
  <c r="CB39" i="39" s="1"/>
  <c r="BA39" i="39"/>
  <c r="BC39" i="39" s="1"/>
  <c r="CE39" i="39" s="1"/>
  <c r="BI40" i="39"/>
  <c r="M40" i="39"/>
  <c r="U40" i="39"/>
  <c r="Y40" i="39"/>
  <c r="AC40" i="39"/>
  <c r="AK40" i="39"/>
  <c r="AW40" i="39"/>
  <c r="BE40" i="39"/>
  <c r="BM41" i="39"/>
  <c r="Q41" i="39"/>
  <c r="U41" i="39"/>
  <c r="AC41" i="39"/>
  <c r="AO41" i="39"/>
  <c r="AW41" i="39"/>
  <c r="BA41" i="39"/>
  <c r="BB41" i="39"/>
  <c r="BI42" i="39"/>
  <c r="M42" i="39"/>
  <c r="U42" i="39"/>
  <c r="Y42" i="39"/>
  <c r="AC42" i="39"/>
  <c r="AK42" i="39"/>
  <c r="BE42" i="39"/>
  <c r="BM43" i="39"/>
  <c r="Q43" i="39"/>
  <c r="U43" i="39"/>
  <c r="AC43" i="39"/>
  <c r="AO43" i="39"/>
  <c r="AP43" i="39" s="1"/>
  <c r="AW43" i="39"/>
  <c r="BA43" i="39"/>
  <c r="BI44" i="39"/>
  <c r="M44" i="39"/>
  <c r="U44" i="39"/>
  <c r="Y44" i="39"/>
  <c r="AK44" i="39"/>
  <c r="AW44" i="39"/>
  <c r="BE44" i="39"/>
  <c r="BM45" i="39"/>
  <c r="Q45" i="39"/>
  <c r="U45" i="39"/>
  <c r="AC45" i="39"/>
  <c r="AO45" i="39"/>
  <c r="AW45" i="39"/>
  <c r="BA45" i="39"/>
  <c r="M46" i="39"/>
  <c r="U46" i="39"/>
  <c r="Y46" i="39"/>
  <c r="AC46" i="39"/>
  <c r="AK46" i="39"/>
  <c r="AW46" i="39"/>
  <c r="BE46" i="39"/>
  <c r="BI47" i="39"/>
  <c r="BM47" i="39"/>
  <c r="Q47" i="39"/>
  <c r="U47" i="39"/>
  <c r="AC47" i="39"/>
  <c r="AO47" i="39"/>
  <c r="AW47" i="39"/>
  <c r="BA47" i="39"/>
  <c r="BC47" i="39"/>
  <c r="CE47" i="39" s="1"/>
  <c r="BI48" i="39"/>
  <c r="M48" i="39"/>
  <c r="U48" i="39"/>
  <c r="Y48" i="39"/>
  <c r="AK48" i="39"/>
  <c r="AW48" i="39"/>
  <c r="BE48" i="39"/>
  <c r="BM49" i="39"/>
  <c r="Q49" i="39"/>
  <c r="U49" i="39"/>
  <c r="Y49" i="39"/>
  <c r="AC49" i="39"/>
  <c r="AO49" i="39"/>
  <c r="AQ49" i="39" s="1"/>
  <c r="CB49" i="39" s="1"/>
  <c r="BA49" i="39"/>
  <c r="M50" i="39"/>
  <c r="U50" i="39"/>
  <c r="Y50" i="39"/>
  <c r="AC50" i="39"/>
  <c r="AK50" i="39"/>
  <c r="BE50" i="39"/>
  <c r="BI51" i="39"/>
  <c r="BM51" i="39"/>
  <c r="I51" i="39"/>
  <c r="U51" i="39"/>
  <c r="AC51" i="39"/>
  <c r="AO51" i="39"/>
  <c r="AW51" i="39"/>
  <c r="BA51" i="39"/>
  <c r="BI52" i="39"/>
  <c r="Q52" i="39"/>
  <c r="U52" i="39"/>
  <c r="Y52" i="39"/>
  <c r="AK52" i="39"/>
  <c r="AW52" i="39"/>
  <c r="BE52" i="39"/>
  <c r="BM53" i="39"/>
  <c r="I53" i="39"/>
  <c r="U53" i="39"/>
  <c r="Y53" i="39"/>
  <c r="AC53" i="39"/>
  <c r="AO53" i="39"/>
  <c r="AQ53" i="39"/>
  <c r="CB53" i="39" s="1"/>
  <c r="BA53" i="39"/>
  <c r="BC53" i="39" s="1"/>
  <c r="D5" i="39"/>
  <c r="D7" i="39"/>
  <c r="D11" i="39"/>
  <c r="BL13" i="39"/>
  <c r="D15" i="39"/>
  <c r="BL17" i="39"/>
  <c r="D19" i="39"/>
  <c r="D23" i="39"/>
  <c r="D27" i="39"/>
  <c r="D31" i="39"/>
  <c r="L34" i="39"/>
  <c r="P34" i="39"/>
  <c r="T34" i="39"/>
  <c r="X34" i="39"/>
  <c r="AB34" i="39"/>
  <c r="D35" i="39"/>
  <c r="X35" i="39"/>
  <c r="AB35" i="39"/>
  <c r="AJ35" i="39"/>
  <c r="AV35" i="39"/>
  <c r="AZ35" i="39"/>
  <c r="BD35" i="39"/>
  <c r="BH35" i="39"/>
  <c r="L36" i="39"/>
  <c r="X36" i="39"/>
  <c r="AJ36" i="39"/>
  <c r="P37" i="39"/>
  <c r="T37" i="39"/>
  <c r="X37" i="39"/>
  <c r="AB37" i="39"/>
  <c r="AJ37" i="39"/>
  <c r="AV37" i="39"/>
  <c r="AZ37" i="39"/>
  <c r="BD37" i="39"/>
  <c r="BH37" i="39"/>
  <c r="L38" i="39"/>
  <c r="P38" i="39"/>
  <c r="T38" i="39"/>
  <c r="X38" i="39"/>
  <c r="AB38" i="39"/>
  <c r="D39" i="39"/>
  <c r="X39" i="39"/>
  <c r="AB39" i="39"/>
  <c r="AJ39" i="39"/>
  <c r="AV39" i="39"/>
  <c r="AZ39" i="39"/>
  <c r="BD39" i="39"/>
  <c r="BH39" i="39"/>
  <c r="L40" i="39"/>
  <c r="X40" i="39"/>
  <c r="AJ40" i="39"/>
  <c r="AN40" i="39"/>
  <c r="BL40" i="39"/>
  <c r="D41" i="39"/>
  <c r="P41" i="39"/>
  <c r="T41" i="39"/>
  <c r="X41" i="39"/>
  <c r="AB41" i="39"/>
  <c r="AJ41" i="39"/>
  <c r="AN41" i="39"/>
  <c r="AV41" i="39"/>
  <c r="AZ41" i="39"/>
  <c r="BD41" i="39"/>
  <c r="BH41" i="39"/>
  <c r="L42" i="39"/>
  <c r="P42" i="39"/>
  <c r="T42" i="39"/>
  <c r="X42" i="39"/>
  <c r="AB42" i="39"/>
  <c r="D43" i="39"/>
  <c r="X43" i="39"/>
  <c r="AB43" i="39"/>
  <c r="AJ43" i="39"/>
  <c r="AV43" i="39"/>
  <c r="AZ43" i="39"/>
  <c r="BD43" i="39"/>
  <c r="BH43" i="39"/>
  <c r="L44" i="39"/>
  <c r="X44" i="39"/>
  <c r="AJ44" i="39"/>
  <c r="BL44" i="39"/>
  <c r="P45" i="39"/>
  <c r="T45" i="39"/>
  <c r="X45" i="39"/>
  <c r="AB45" i="39"/>
  <c r="AJ45" i="39"/>
  <c r="AV45" i="39"/>
  <c r="AZ45" i="39"/>
  <c r="BD45" i="39"/>
  <c r="BH45" i="39"/>
  <c r="L46" i="39"/>
  <c r="P46" i="39"/>
  <c r="T46" i="39"/>
  <c r="X46" i="39"/>
  <c r="AB46" i="39"/>
  <c r="D47" i="39"/>
  <c r="X47" i="39"/>
  <c r="AB47" i="39"/>
  <c r="AJ47" i="39"/>
  <c r="AV47" i="39"/>
  <c r="AZ47" i="39"/>
  <c r="BD47" i="39"/>
  <c r="BH47" i="39"/>
  <c r="L48" i="39"/>
  <c r="X48" i="39"/>
  <c r="AJ48" i="39"/>
  <c r="BL48" i="39"/>
  <c r="D49" i="39"/>
  <c r="P49" i="39"/>
  <c r="T49" i="39"/>
  <c r="X49" i="39"/>
  <c r="AB49" i="39"/>
  <c r="AJ49" i="39"/>
  <c r="AV49" i="39"/>
  <c r="AZ49" i="39"/>
  <c r="BD49" i="39"/>
  <c r="BH49" i="39"/>
  <c r="L50" i="39"/>
  <c r="P50" i="39"/>
  <c r="T50" i="39"/>
  <c r="X50" i="39"/>
  <c r="AB50" i="39"/>
  <c r="D51" i="39"/>
  <c r="X51" i="39"/>
  <c r="AB51" i="39"/>
  <c r="AJ51" i="39"/>
  <c r="AN51" i="39"/>
  <c r="AV51" i="39"/>
  <c r="AZ51" i="39"/>
  <c r="BD51" i="39"/>
  <c r="BH51" i="39"/>
  <c r="L52" i="39"/>
  <c r="AJ52" i="39"/>
  <c r="AN52" i="39"/>
  <c r="D53" i="39"/>
  <c r="H53" i="39"/>
  <c r="L53" i="39"/>
  <c r="P53" i="39"/>
  <c r="X53" i="39"/>
  <c r="AB53" i="39"/>
  <c r="AJ53" i="39"/>
  <c r="AV53" i="39"/>
  <c r="AZ53" i="39"/>
  <c r="BD53" i="39"/>
  <c r="BH53" i="39"/>
  <c r="BL53" i="39"/>
  <c r="J5" i="39"/>
  <c r="BN6" i="39"/>
  <c r="J6" i="39"/>
  <c r="BO12" i="39"/>
  <c r="CH12" i="39"/>
  <c r="BN5" i="39"/>
  <c r="R46" i="51"/>
  <c r="Q46" i="51"/>
  <c r="R27" i="51"/>
  <c r="Q27" i="51"/>
  <c r="R9" i="51"/>
  <c r="Q9" i="51"/>
  <c r="R6" i="51"/>
  <c r="Q6" i="51"/>
  <c r="BO8" i="39"/>
  <c r="CH8" i="39" s="1"/>
  <c r="K8" i="39"/>
  <c r="BT8" i="39" s="1"/>
  <c r="BO9" i="39"/>
  <c r="CH9" i="39" s="1"/>
  <c r="K10" i="39"/>
  <c r="BT10" i="39" s="1"/>
  <c r="K12" i="39"/>
  <c r="BT12" i="39"/>
  <c r="BO13" i="39"/>
  <c r="CH13" i="39"/>
  <c r="K14" i="39"/>
  <c r="BT14" i="39" s="1"/>
  <c r="BO15" i="39"/>
  <c r="CH15" i="39"/>
  <c r="K16" i="39"/>
  <c r="BT16" i="39" s="1"/>
  <c r="CG17" i="39"/>
  <c r="BO17" i="39"/>
  <c r="CH17" i="39"/>
  <c r="CA17" i="39"/>
  <c r="K18" i="39"/>
  <c r="BT18" i="39" s="1"/>
  <c r="BV18" i="39"/>
  <c r="CF18" i="39"/>
  <c r="BO19" i="39"/>
  <c r="CH19" i="39" s="1"/>
  <c r="CA19" i="39"/>
  <c r="K20" i="39"/>
  <c r="BT20" i="39"/>
  <c r="BO21" i="39"/>
  <c r="CH21" i="39"/>
  <c r="K21" i="39"/>
  <c r="BT21" i="39" s="1"/>
  <c r="CA21" i="39"/>
  <c r="K22" i="39"/>
  <c r="BT22" i="39"/>
  <c r="BO23" i="39"/>
  <c r="CH23" i="39" s="1"/>
  <c r="K23" i="39"/>
  <c r="BT23" i="39" s="1"/>
  <c r="BU23" i="39"/>
  <c r="BX24" i="39"/>
  <c r="CF24" i="39"/>
  <c r="BO25" i="39"/>
  <c r="CH25" i="39"/>
  <c r="K25" i="39"/>
  <c r="BT25" i="39" s="1"/>
  <c r="BY25" i="39"/>
  <c r="K26" i="39"/>
  <c r="BT26" i="39" s="1"/>
  <c r="BX26" i="39"/>
  <c r="CG27" i="39"/>
  <c r="BO27" i="39"/>
  <c r="CH27" i="39" s="1"/>
  <c r="K27" i="39"/>
  <c r="BT27" i="39" s="1"/>
  <c r="BU27" i="39"/>
  <c r="BY27" i="39"/>
  <c r="BX28" i="39"/>
  <c r="BO29" i="39"/>
  <c r="CH29" i="39"/>
  <c r="K29" i="39"/>
  <c r="BT29" i="39"/>
  <c r="CA29" i="39"/>
  <c r="K30" i="39"/>
  <c r="BT30" i="39" s="1"/>
  <c r="BO31" i="39"/>
  <c r="CH31" i="39" s="1"/>
  <c r="K31" i="39"/>
  <c r="BT31" i="39" s="1"/>
  <c r="K32" i="39"/>
  <c r="BT32" i="39" s="1"/>
  <c r="BO33" i="39"/>
  <c r="CH33" i="39" s="1"/>
  <c r="K33" i="39"/>
  <c r="BT33" i="39" s="1"/>
  <c r="BK34" i="39"/>
  <c r="CG34" i="39" s="1"/>
  <c r="K34" i="39"/>
  <c r="BT34" i="39" s="1"/>
  <c r="W34" i="39"/>
  <c r="BW34" i="39" s="1"/>
  <c r="AA34" i="39"/>
  <c r="BX34" i="39" s="1"/>
  <c r="AE34" i="39"/>
  <c r="BY34" i="39" s="1"/>
  <c r="BG34" i="39"/>
  <c r="CF34" i="39" s="1"/>
  <c r="BO35" i="39"/>
  <c r="CH35" i="39" s="1"/>
  <c r="K35" i="39"/>
  <c r="BT35" i="39" s="1"/>
  <c r="O35" i="39"/>
  <c r="BU35" i="39" s="1"/>
  <c r="S35" i="39"/>
  <c r="BV35" i="39" s="1"/>
  <c r="AA35" i="39"/>
  <c r="BX35" i="39" s="1"/>
  <c r="AE35" i="39"/>
  <c r="BY35" i="39" s="1"/>
  <c r="AM35" i="39"/>
  <c r="CA35" i="39" s="1"/>
  <c r="BC35" i="39"/>
  <c r="CE35" i="39" s="1"/>
  <c r="BK36" i="39"/>
  <c r="CG36" i="39" s="1"/>
  <c r="O36" i="39"/>
  <c r="BU36" i="39" s="1"/>
  <c r="W36" i="39"/>
  <c r="BW36" i="39" s="1"/>
  <c r="AA36" i="39"/>
  <c r="BX36" i="39" s="1"/>
  <c r="AE36" i="39"/>
  <c r="BY36" i="39" s="1"/>
  <c r="AM36" i="39"/>
  <c r="CA36" i="39" s="1"/>
  <c r="BG36" i="39"/>
  <c r="CF36" i="39" s="1"/>
  <c r="BO37" i="39"/>
  <c r="CH37" i="39" s="1"/>
  <c r="K37" i="39"/>
  <c r="BT37" i="39" s="1"/>
  <c r="S37" i="39"/>
  <c r="BV37" i="39" s="1"/>
  <c r="AA37" i="39"/>
  <c r="BX37" i="39" s="1"/>
  <c r="AE37" i="39"/>
  <c r="BY37" i="39" s="1"/>
  <c r="AM37" i="39"/>
  <c r="CA37" i="39" s="1"/>
  <c r="AQ37" i="39"/>
  <c r="CB37" i="39" s="1"/>
  <c r="AY37" i="39"/>
  <c r="CD37" i="39" s="1"/>
  <c r="BK38" i="39"/>
  <c r="CG38" i="39" s="1"/>
  <c r="O38" i="39"/>
  <c r="BU38" i="39" s="1"/>
  <c r="W38" i="39"/>
  <c r="BW38" i="39" s="1"/>
  <c r="AA38" i="39"/>
  <c r="BX38" i="39" s="1"/>
  <c r="AE38" i="39"/>
  <c r="BY38" i="39" s="1"/>
  <c r="AM38" i="39"/>
  <c r="CA38" i="39" s="1"/>
  <c r="BG38" i="39"/>
  <c r="CF38" i="39" s="1"/>
  <c r="BO39" i="39"/>
  <c r="CH39" i="39" s="1"/>
  <c r="K39" i="39"/>
  <c r="BT39" i="39" s="1"/>
  <c r="S39" i="39"/>
  <c r="BV39" i="39" s="1"/>
  <c r="AE39" i="39"/>
  <c r="BY39" i="39" s="1"/>
  <c r="BK40" i="39"/>
  <c r="CG40" i="39" s="1"/>
  <c r="O40" i="39"/>
  <c r="BU40" i="39" s="1"/>
  <c r="W40" i="39"/>
  <c r="BW40" i="39" s="1"/>
  <c r="AA40" i="39"/>
  <c r="BX40" i="39" s="1"/>
  <c r="AE40" i="39"/>
  <c r="BY40" i="39" s="1"/>
  <c r="AM40" i="39"/>
  <c r="CA40" i="39" s="1"/>
  <c r="AY40" i="39"/>
  <c r="CD40" i="39" s="1"/>
  <c r="BG40" i="39"/>
  <c r="CF40" i="39" s="1"/>
  <c r="BO41" i="39"/>
  <c r="CH41" i="39" s="1"/>
  <c r="K41" i="39"/>
  <c r="BT41" i="39" s="1"/>
  <c r="S41" i="39"/>
  <c r="BV41" i="39" s="1"/>
  <c r="W41" i="39"/>
  <c r="BW41" i="39" s="1"/>
  <c r="AE41" i="39"/>
  <c r="BY41" i="39" s="1"/>
  <c r="AQ41" i="39"/>
  <c r="CB41" i="39" s="1"/>
  <c r="AY41" i="39"/>
  <c r="CD41" i="39" s="1"/>
  <c r="BK42" i="39"/>
  <c r="CG42" i="39" s="1"/>
  <c r="O42" i="39"/>
  <c r="BU42" i="39" s="1"/>
  <c r="W42" i="39"/>
  <c r="BW42" i="39" s="1"/>
  <c r="AA42" i="39"/>
  <c r="BX42" i="39" s="1"/>
  <c r="AE42" i="39"/>
  <c r="BY42" i="39" s="1"/>
  <c r="AM42" i="39"/>
  <c r="CA42" i="39" s="1"/>
  <c r="BG42" i="39"/>
  <c r="CF42" i="39" s="1"/>
  <c r="BO43" i="39"/>
  <c r="CH43" i="39" s="1"/>
  <c r="K43" i="39"/>
  <c r="BT43" i="39" s="1"/>
  <c r="S43" i="39"/>
  <c r="BV43" i="39" s="1"/>
  <c r="AE43" i="39"/>
  <c r="BY43" i="39" s="1"/>
  <c r="AQ43" i="39"/>
  <c r="CB43" i="39" s="1"/>
  <c r="AY43" i="39"/>
  <c r="CD43" i="39" s="1"/>
  <c r="BC43" i="39"/>
  <c r="CE43" i="39" s="1"/>
  <c r="BK44" i="39"/>
  <c r="CG44" i="39" s="1"/>
  <c r="O44" i="39"/>
  <c r="BU44" i="39" s="1"/>
  <c r="W44" i="39"/>
  <c r="BW44" i="39" s="1"/>
  <c r="AA44" i="39"/>
  <c r="BX44" i="39" s="1"/>
  <c r="AM44" i="39"/>
  <c r="CA44" i="39" s="1"/>
  <c r="AY44" i="39"/>
  <c r="CD44" i="39" s="1"/>
  <c r="BG44" i="39"/>
  <c r="CF44" i="39" s="1"/>
  <c r="BO45" i="39"/>
  <c r="CH45" i="39" s="1"/>
  <c r="K45" i="39"/>
  <c r="BT45" i="39" s="1"/>
  <c r="S45" i="39"/>
  <c r="BV45" i="39" s="1"/>
  <c r="W45" i="39"/>
  <c r="BW45" i="39" s="1"/>
  <c r="AE45" i="39"/>
  <c r="BY45" i="39" s="1"/>
  <c r="AQ45" i="39"/>
  <c r="CB45" i="39" s="1"/>
  <c r="AY45" i="39"/>
  <c r="CD45" i="39" s="1"/>
  <c r="O46" i="39"/>
  <c r="BU46" i="39" s="1"/>
  <c r="W46" i="39"/>
  <c r="BW46" i="39" s="1"/>
  <c r="AA46" i="39"/>
  <c r="BX46" i="39" s="1"/>
  <c r="AE46" i="39"/>
  <c r="BY46" i="39" s="1"/>
  <c r="AM46" i="39"/>
  <c r="CA46" i="39" s="1"/>
  <c r="AY46" i="39"/>
  <c r="CD46" i="39" s="1"/>
  <c r="BG46" i="39"/>
  <c r="CF46" i="39" s="1"/>
  <c r="BK47" i="39"/>
  <c r="CG47" i="39" s="1"/>
  <c r="BO47" i="39"/>
  <c r="CH47" i="39" s="1"/>
  <c r="K47" i="39"/>
  <c r="BT47" i="39" s="1"/>
  <c r="S47" i="39"/>
  <c r="BV47" i="39" s="1"/>
  <c r="W47" i="39"/>
  <c r="BW47" i="39" s="1"/>
  <c r="AE47" i="39"/>
  <c r="BY47" i="39" s="1"/>
  <c r="AQ47" i="39"/>
  <c r="CB47" i="39" s="1"/>
  <c r="AY47" i="39"/>
  <c r="CD47" i="39" s="1"/>
  <c r="BK48" i="39"/>
  <c r="CG48" i="39" s="1"/>
  <c r="O48" i="39"/>
  <c r="BU48" i="39" s="1"/>
  <c r="W48" i="39"/>
  <c r="BW48" i="39" s="1"/>
  <c r="AA48" i="39"/>
  <c r="BX48" i="39" s="1"/>
  <c r="AM48" i="39"/>
  <c r="CA48" i="39" s="1"/>
  <c r="AY48" i="39"/>
  <c r="CD48" i="39" s="1"/>
  <c r="BG48" i="39"/>
  <c r="CF48" i="39" s="1"/>
  <c r="BO49" i="39"/>
  <c r="CH49" i="39" s="1"/>
  <c r="K49" i="39"/>
  <c r="BT49" i="39" s="1"/>
  <c r="S49" i="39"/>
  <c r="BV49" i="39" s="1"/>
  <c r="W49" i="39"/>
  <c r="BW49" i="39" s="1"/>
  <c r="AA49" i="39"/>
  <c r="BX49" i="39" s="1"/>
  <c r="AE49" i="39"/>
  <c r="BY49" i="39" s="1"/>
  <c r="BC49" i="39"/>
  <c r="CE49" i="39" s="1"/>
  <c r="O50" i="39"/>
  <c r="BU50" i="39" s="1"/>
  <c r="W50" i="39"/>
  <c r="BW50" i="39" s="1"/>
  <c r="AA50" i="39"/>
  <c r="BX50" i="39" s="1"/>
  <c r="AE50" i="39"/>
  <c r="BY50" i="39" s="1"/>
  <c r="AM50" i="39"/>
  <c r="CA50" i="39" s="1"/>
  <c r="BG50" i="39"/>
  <c r="CF50" i="39" s="1"/>
  <c r="BK51" i="39"/>
  <c r="CG51" i="39" s="1"/>
  <c r="BO51" i="39"/>
  <c r="CH51" i="39" s="1"/>
  <c r="K51" i="39"/>
  <c r="BT51" i="39" s="1"/>
  <c r="AE51" i="39"/>
  <c r="BY51" i="39" s="1"/>
  <c r="AQ51" i="39"/>
  <c r="CB51" i="39" s="1"/>
  <c r="AY51" i="39"/>
  <c r="CD51" i="39" s="1"/>
  <c r="BC51" i="39"/>
  <c r="CE51" i="39" s="1"/>
  <c r="BK52" i="39"/>
  <c r="CG52" i="39" s="1"/>
  <c r="S52" i="39"/>
  <c r="BV52" i="39" s="1"/>
  <c r="W52" i="39"/>
  <c r="BW52" i="39" s="1"/>
  <c r="AA52" i="39"/>
  <c r="BX52" i="39" s="1"/>
  <c r="AM52" i="39"/>
  <c r="CA52" i="39" s="1"/>
  <c r="AY52" i="39"/>
  <c r="CD52" i="39" s="1"/>
  <c r="BO53" i="39"/>
  <c r="CH53" i="39" s="1"/>
  <c r="K53" i="39"/>
  <c r="BT53" i="39" s="1"/>
  <c r="W53" i="39"/>
  <c r="BW53" i="39" s="1"/>
  <c r="AA53" i="39"/>
  <c r="BX53" i="39" s="1"/>
  <c r="AE53" i="39"/>
  <c r="BY53" i="39" s="1"/>
  <c r="CE53" i="39"/>
  <c r="BN8" i="39"/>
  <c r="BN9" i="39"/>
  <c r="BN12" i="39"/>
  <c r="BN13" i="39"/>
  <c r="BN15" i="39"/>
  <c r="BN17" i="39"/>
  <c r="BN19" i="39"/>
  <c r="BN21" i="39"/>
  <c r="BN23" i="39"/>
  <c r="BN25" i="39"/>
  <c r="BN27" i="39"/>
  <c r="BN29" i="39"/>
  <c r="BN31" i="39"/>
  <c r="BN33" i="39"/>
  <c r="BJ34" i="39"/>
  <c r="BN35" i="39"/>
  <c r="BJ36" i="39"/>
  <c r="BN37" i="39"/>
  <c r="BJ38" i="39"/>
  <c r="BN39" i="39"/>
  <c r="BJ40" i="39"/>
  <c r="BN41" i="39"/>
  <c r="BJ42" i="39"/>
  <c r="BN43" i="39"/>
  <c r="BJ44" i="39"/>
  <c r="BN45" i="39"/>
  <c r="BJ47" i="39"/>
  <c r="BN47" i="39"/>
  <c r="BJ48" i="39"/>
  <c r="BN49" i="39"/>
  <c r="BJ51" i="39"/>
  <c r="BN51" i="39"/>
  <c r="BJ52" i="39"/>
  <c r="BN53" i="39"/>
  <c r="D5" i="65"/>
  <c r="BL2" i="39"/>
  <c r="D5" i="64"/>
  <c r="BH2" i="39"/>
  <c r="D5" i="17"/>
  <c r="BD2" i="39"/>
  <c r="I5" i="65"/>
  <c r="E64" i="65"/>
  <c r="J5" i="67"/>
  <c r="D5" i="67"/>
  <c r="I5" i="64"/>
  <c r="A2" i="67"/>
  <c r="K2" i="67"/>
  <c r="A5" i="67"/>
  <c r="C5" i="67"/>
  <c r="R5" i="67"/>
  <c r="S5" i="67"/>
  <c r="A9" i="67"/>
  <c r="B9" i="67"/>
  <c r="C9" i="67"/>
  <c r="A10" i="67"/>
  <c r="B10" i="67"/>
  <c r="C10" i="67"/>
  <c r="A11" i="67"/>
  <c r="B11" i="67"/>
  <c r="C11" i="67"/>
  <c r="A12" i="67"/>
  <c r="B12" i="67"/>
  <c r="C12" i="67"/>
  <c r="A13" i="67"/>
  <c r="B13" i="67"/>
  <c r="C13" i="67"/>
  <c r="A14" i="67"/>
  <c r="B14" i="67"/>
  <c r="C14" i="67"/>
  <c r="A15" i="67"/>
  <c r="B15" i="67"/>
  <c r="C15" i="67"/>
  <c r="A16" i="67"/>
  <c r="B16" i="67"/>
  <c r="C16" i="67"/>
  <c r="A17" i="67"/>
  <c r="B17" i="67"/>
  <c r="C17" i="67"/>
  <c r="A18" i="67"/>
  <c r="B18" i="67"/>
  <c r="C18" i="67"/>
  <c r="A19" i="67"/>
  <c r="B19" i="67"/>
  <c r="C19" i="67"/>
  <c r="A20" i="67"/>
  <c r="B20" i="67"/>
  <c r="C20" i="67"/>
  <c r="A21" i="67"/>
  <c r="B21" i="67"/>
  <c r="C21" i="67"/>
  <c r="A22" i="67"/>
  <c r="B22" i="67"/>
  <c r="C22" i="67"/>
  <c r="A23" i="67"/>
  <c r="B23" i="67"/>
  <c r="C23" i="67"/>
  <c r="A24" i="67"/>
  <c r="B24" i="67"/>
  <c r="C24" i="67"/>
  <c r="A25" i="67"/>
  <c r="B25" i="67"/>
  <c r="C25" i="67"/>
  <c r="A26" i="67"/>
  <c r="C26" i="67"/>
  <c r="A27" i="67"/>
  <c r="B27" i="67"/>
  <c r="C27" i="67"/>
  <c r="A28" i="67"/>
  <c r="B28" i="67"/>
  <c r="C28" i="67"/>
  <c r="A29" i="67"/>
  <c r="B29" i="67"/>
  <c r="C29" i="67"/>
  <c r="A30" i="67"/>
  <c r="B30" i="67"/>
  <c r="C30" i="67"/>
  <c r="A31" i="67"/>
  <c r="C31" i="67"/>
  <c r="A32" i="67"/>
  <c r="C32" i="67"/>
  <c r="A33" i="67"/>
  <c r="C33" i="67"/>
  <c r="A34" i="67"/>
  <c r="C34" i="67"/>
  <c r="A35" i="67"/>
  <c r="B35" i="67"/>
  <c r="C35" i="67"/>
  <c r="A36" i="67"/>
  <c r="B36" i="67"/>
  <c r="C36" i="67"/>
  <c r="A37" i="67"/>
  <c r="B37" i="67"/>
  <c r="C37" i="67"/>
  <c r="A38" i="67"/>
  <c r="B38" i="67"/>
  <c r="C38" i="67"/>
  <c r="A39" i="67"/>
  <c r="B39" i="67"/>
  <c r="C39" i="67"/>
  <c r="A40" i="67"/>
  <c r="B40" i="67"/>
  <c r="C40" i="67"/>
  <c r="A41" i="67"/>
  <c r="B41" i="67"/>
  <c r="C41" i="67"/>
  <c r="A42" i="67"/>
  <c r="B42" i="67"/>
  <c r="C42" i="67"/>
  <c r="A43" i="67"/>
  <c r="B43" i="67"/>
  <c r="C43" i="67"/>
  <c r="A44" i="67"/>
  <c r="B44" i="67"/>
  <c r="C44" i="67"/>
  <c r="A45" i="67"/>
  <c r="B45" i="67"/>
  <c r="C45" i="67"/>
  <c r="A46" i="67"/>
  <c r="B46" i="67"/>
  <c r="C46" i="67"/>
  <c r="A47" i="67"/>
  <c r="B47" i="67"/>
  <c r="C47" i="67"/>
  <c r="A48" i="67"/>
  <c r="B48" i="67"/>
  <c r="C48" i="67"/>
  <c r="A49" i="67"/>
  <c r="B49" i="67"/>
  <c r="C49" i="67"/>
  <c r="A50" i="67"/>
  <c r="B50" i="67"/>
  <c r="C50" i="67"/>
  <c r="A51" i="67"/>
  <c r="B51" i="67"/>
  <c r="C51" i="67"/>
  <c r="A52" i="67"/>
  <c r="B52" i="67"/>
  <c r="C52" i="67"/>
  <c r="A53" i="67"/>
  <c r="B53" i="67"/>
  <c r="C53" i="67"/>
  <c r="A54" i="67"/>
  <c r="B54" i="67"/>
  <c r="C54" i="67"/>
  <c r="A55" i="67"/>
  <c r="B55" i="67"/>
  <c r="C55" i="67"/>
  <c r="A56" i="67"/>
  <c r="B56" i="67"/>
  <c r="C56" i="67"/>
  <c r="A57" i="67"/>
  <c r="B57" i="67"/>
  <c r="C57" i="67"/>
  <c r="A58" i="67"/>
  <c r="B58" i="67"/>
  <c r="C58" i="67"/>
  <c r="A2" i="65"/>
  <c r="I2" i="65"/>
  <c r="A5" i="65"/>
  <c r="C5" i="65"/>
  <c r="A9" i="65"/>
  <c r="B9" i="65"/>
  <c r="C9" i="65"/>
  <c r="A10" i="65"/>
  <c r="B10" i="65"/>
  <c r="C10" i="65"/>
  <c r="A11" i="65"/>
  <c r="B11" i="65"/>
  <c r="C11" i="65"/>
  <c r="A12" i="65"/>
  <c r="B12" i="65"/>
  <c r="C12" i="65"/>
  <c r="A13" i="65"/>
  <c r="B13" i="65"/>
  <c r="C13" i="65"/>
  <c r="A14" i="65"/>
  <c r="B14" i="65"/>
  <c r="C14" i="65"/>
  <c r="A15" i="65"/>
  <c r="B15" i="65"/>
  <c r="C15" i="65"/>
  <c r="A16" i="65"/>
  <c r="B16" i="65"/>
  <c r="C16" i="65"/>
  <c r="A17" i="65"/>
  <c r="B17" i="65"/>
  <c r="C17" i="65"/>
  <c r="A18" i="65"/>
  <c r="B18" i="65"/>
  <c r="C18" i="65"/>
  <c r="A19" i="65"/>
  <c r="B19" i="65"/>
  <c r="C19" i="65"/>
  <c r="A20" i="65"/>
  <c r="B20" i="65"/>
  <c r="C20" i="65"/>
  <c r="A21" i="65"/>
  <c r="B21" i="65"/>
  <c r="C21" i="65"/>
  <c r="A22" i="65"/>
  <c r="B22" i="65"/>
  <c r="C22" i="65"/>
  <c r="A23" i="65"/>
  <c r="B23" i="65"/>
  <c r="C23" i="65"/>
  <c r="A24" i="65"/>
  <c r="B24" i="65"/>
  <c r="C24" i="65"/>
  <c r="A25" i="65"/>
  <c r="C25" i="65"/>
  <c r="A26" i="65"/>
  <c r="B26" i="65"/>
  <c r="C26" i="65"/>
  <c r="A27" i="65"/>
  <c r="B27" i="65"/>
  <c r="C27" i="65"/>
  <c r="A28" i="65"/>
  <c r="B28" i="65"/>
  <c r="C28" i="65"/>
  <c r="A29" i="65"/>
  <c r="B29" i="65"/>
  <c r="C29" i="65"/>
  <c r="A30" i="65"/>
  <c r="B30" i="65"/>
  <c r="C30" i="65"/>
  <c r="A31" i="65"/>
  <c r="C31" i="65"/>
  <c r="A32" i="65"/>
  <c r="B32" i="65"/>
  <c r="C32" i="65"/>
  <c r="A33" i="65"/>
  <c r="C33" i="65"/>
  <c r="A34" i="65"/>
  <c r="C34" i="65"/>
  <c r="A35" i="65"/>
  <c r="B35" i="65"/>
  <c r="C35" i="65"/>
  <c r="A36" i="65"/>
  <c r="B36" i="65"/>
  <c r="C36" i="65"/>
  <c r="A37" i="65"/>
  <c r="C37" i="65"/>
  <c r="A38" i="65"/>
  <c r="B38" i="65"/>
  <c r="C38" i="65"/>
  <c r="A39" i="65"/>
  <c r="B39" i="65"/>
  <c r="C39" i="65"/>
  <c r="A40" i="65"/>
  <c r="B40" i="65"/>
  <c r="C40" i="65"/>
  <c r="A41" i="65"/>
  <c r="B41" i="65"/>
  <c r="C41" i="65"/>
  <c r="A42" i="65"/>
  <c r="B42" i="65"/>
  <c r="C42" i="65"/>
  <c r="A43" i="65"/>
  <c r="B43" i="65"/>
  <c r="C43" i="65"/>
  <c r="A44" i="65"/>
  <c r="B44" i="65"/>
  <c r="C44" i="65"/>
  <c r="A45" i="65"/>
  <c r="B45" i="65"/>
  <c r="C45" i="65"/>
  <c r="A46" i="65"/>
  <c r="B46" i="65"/>
  <c r="C46" i="65"/>
  <c r="A47" i="65"/>
  <c r="B47" i="65"/>
  <c r="C47" i="65"/>
  <c r="A48" i="65"/>
  <c r="B48" i="65"/>
  <c r="C48" i="65"/>
  <c r="A49" i="65"/>
  <c r="B49" i="65"/>
  <c r="C49" i="65"/>
  <c r="A50" i="65"/>
  <c r="B50" i="65"/>
  <c r="C50" i="65"/>
  <c r="A51" i="65"/>
  <c r="B51" i="65"/>
  <c r="C51" i="65"/>
  <c r="A52" i="65"/>
  <c r="B52" i="65"/>
  <c r="C52" i="65"/>
  <c r="A53" i="65"/>
  <c r="B53" i="65"/>
  <c r="C53" i="65"/>
  <c r="A54" i="65"/>
  <c r="B54" i="65"/>
  <c r="C54" i="65"/>
  <c r="A55" i="65"/>
  <c r="B55" i="65"/>
  <c r="C55" i="65"/>
  <c r="A56" i="65"/>
  <c r="B56" i="65"/>
  <c r="C56" i="65"/>
  <c r="A57" i="65"/>
  <c r="B57" i="65"/>
  <c r="C57" i="65"/>
  <c r="A58" i="65"/>
  <c r="B58" i="65"/>
  <c r="C58" i="65"/>
  <c r="R63" i="65"/>
  <c r="A2" i="64"/>
  <c r="I2" i="64"/>
  <c r="A5" i="64"/>
  <c r="C5" i="64"/>
  <c r="A9" i="64"/>
  <c r="B9" i="64"/>
  <c r="C9" i="64"/>
  <c r="A10" i="64"/>
  <c r="B10" i="64"/>
  <c r="C10" i="64"/>
  <c r="A11" i="64"/>
  <c r="B11" i="64"/>
  <c r="C11" i="64"/>
  <c r="A12" i="64"/>
  <c r="B12" i="64"/>
  <c r="C12" i="64"/>
  <c r="A13" i="64"/>
  <c r="B13" i="64"/>
  <c r="C13" i="64"/>
  <c r="A14" i="64"/>
  <c r="B14" i="64"/>
  <c r="C14" i="64"/>
  <c r="A15" i="64"/>
  <c r="B15" i="64"/>
  <c r="C15" i="64"/>
  <c r="A16" i="64"/>
  <c r="B16" i="64"/>
  <c r="C16" i="64"/>
  <c r="A17" i="64"/>
  <c r="B17" i="64"/>
  <c r="C17" i="64"/>
  <c r="A18" i="64"/>
  <c r="B18" i="64"/>
  <c r="C18" i="64"/>
  <c r="A19" i="64"/>
  <c r="B19" i="64"/>
  <c r="C19" i="64"/>
  <c r="A20" i="64"/>
  <c r="B20" i="64"/>
  <c r="C20" i="64"/>
  <c r="A21" i="64"/>
  <c r="B21" i="64"/>
  <c r="C21" i="64"/>
  <c r="A22" i="64"/>
  <c r="B22" i="64"/>
  <c r="C22" i="64"/>
  <c r="A23" i="64"/>
  <c r="B23" i="64"/>
  <c r="C23" i="64"/>
  <c r="A24" i="64"/>
  <c r="B24" i="64"/>
  <c r="C24" i="64"/>
  <c r="A25" i="64"/>
  <c r="B25" i="64"/>
  <c r="C25" i="64"/>
  <c r="A26" i="64"/>
  <c r="B26" i="64"/>
  <c r="C26" i="64"/>
  <c r="A27" i="64"/>
  <c r="B27" i="64"/>
  <c r="C27" i="64"/>
  <c r="A28" i="64"/>
  <c r="B28" i="64"/>
  <c r="C28" i="64"/>
  <c r="A29" i="64"/>
  <c r="B29" i="64"/>
  <c r="C29" i="64"/>
  <c r="A30" i="64"/>
  <c r="B30" i="64"/>
  <c r="C30" i="64"/>
  <c r="A31" i="64"/>
  <c r="B31" i="64"/>
  <c r="C31" i="64"/>
  <c r="A32" i="64"/>
  <c r="C32" i="64"/>
  <c r="A33" i="64"/>
  <c r="C33" i="64"/>
  <c r="A34" i="64"/>
  <c r="C34" i="64"/>
  <c r="A35" i="64"/>
  <c r="B35" i="64"/>
  <c r="C35" i="64"/>
  <c r="A36" i="64"/>
  <c r="B36" i="64"/>
  <c r="C36" i="64"/>
  <c r="A37" i="64"/>
  <c r="B37" i="64"/>
  <c r="C37" i="64"/>
  <c r="A38" i="64"/>
  <c r="B38" i="64"/>
  <c r="C38" i="64"/>
  <c r="A39" i="64"/>
  <c r="B39" i="64"/>
  <c r="C39" i="64"/>
  <c r="A40" i="64"/>
  <c r="B40" i="64"/>
  <c r="C40" i="64"/>
  <c r="A41" i="64"/>
  <c r="B41" i="64"/>
  <c r="C41" i="64"/>
  <c r="A42" i="64"/>
  <c r="B42" i="64"/>
  <c r="C42" i="64"/>
  <c r="A43" i="64"/>
  <c r="B43" i="64"/>
  <c r="C43" i="64"/>
  <c r="A44" i="64"/>
  <c r="B44" i="64"/>
  <c r="C44" i="64"/>
  <c r="A45" i="64"/>
  <c r="B45" i="64"/>
  <c r="C45" i="64"/>
  <c r="A46" i="64"/>
  <c r="B46" i="64"/>
  <c r="C46" i="64"/>
  <c r="A47" i="64"/>
  <c r="B47" i="64"/>
  <c r="C47" i="64"/>
  <c r="A48" i="64"/>
  <c r="B48" i="64"/>
  <c r="C48" i="64"/>
  <c r="A49" i="64"/>
  <c r="B49" i="64"/>
  <c r="C49" i="64"/>
  <c r="A50" i="64"/>
  <c r="B50" i="64"/>
  <c r="C50" i="64"/>
  <c r="A51" i="64"/>
  <c r="B51" i="64"/>
  <c r="C51" i="64"/>
  <c r="A52" i="64"/>
  <c r="B52" i="64"/>
  <c r="C52" i="64"/>
  <c r="A53" i="64"/>
  <c r="B53" i="64"/>
  <c r="C53" i="64"/>
  <c r="A54" i="64"/>
  <c r="B54" i="64"/>
  <c r="C54" i="64"/>
  <c r="A55" i="64"/>
  <c r="B55" i="64"/>
  <c r="C55" i="64"/>
  <c r="A56" i="64"/>
  <c r="B56" i="64"/>
  <c r="C56" i="64"/>
  <c r="A57" i="64"/>
  <c r="B57" i="64"/>
  <c r="C57" i="64"/>
  <c r="A58" i="64"/>
  <c r="B58" i="64"/>
  <c r="C58" i="64"/>
  <c r="R63" i="64"/>
  <c r="E64" i="64"/>
  <c r="A33"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4" i="39"/>
  <c r="A35" i="39"/>
  <c r="A36" i="39"/>
  <c r="A37" i="39"/>
  <c r="A38" i="39"/>
  <c r="A39" i="39"/>
  <c r="A40" i="39"/>
  <c r="A41" i="39"/>
  <c r="A42" i="39"/>
  <c r="A43" i="39"/>
  <c r="A44" i="39"/>
  <c r="A45" i="39"/>
  <c r="A46" i="39"/>
  <c r="A47" i="39"/>
  <c r="A48" i="39"/>
  <c r="A49" i="39"/>
  <c r="A50" i="39"/>
  <c r="A51" i="39"/>
  <c r="A52" i="39"/>
  <c r="A53" i="39"/>
  <c r="F43" i="47"/>
  <c r="I43" i="47"/>
  <c r="F44" i="47"/>
  <c r="I44" i="47"/>
  <c r="F45" i="47"/>
  <c r="I45" i="47"/>
  <c r="F46" i="47"/>
  <c r="I46" i="47"/>
  <c r="F47" i="47"/>
  <c r="I47" i="47"/>
  <c r="F48" i="47"/>
  <c r="I48" i="47"/>
  <c r="F49" i="47"/>
  <c r="I49" i="47"/>
  <c r="F50" i="47"/>
  <c r="I50" i="47"/>
  <c r="F51" i="47"/>
  <c r="I51" i="47"/>
  <c r="F52" i="47"/>
  <c r="I52" i="47"/>
  <c r="F53" i="47"/>
  <c r="I53" i="47"/>
  <c r="F54" i="47"/>
  <c r="I54" i="47"/>
  <c r="B51" i="39"/>
  <c r="B35" i="47"/>
  <c r="B36" i="47"/>
  <c r="B37" i="47"/>
  <c r="B38" i="47"/>
  <c r="B39" i="47"/>
  <c r="B40" i="47"/>
  <c r="B41" i="47"/>
  <c r="B42" i="47"/>
  <c r="B43" i="47"/>
  <c r="B44" i="47"/>
  <c r="B45" i="47"/>
  <c r="B46" i="47"/>
  <c r="B47" i="47"/>
  <c r="B48" i="47"/>
  <c r="B49" i="47"/>
  <c r="B50" i="47"/>
  <c r="B51" i="47"/>
  <c r="B52" i="47"/>
  <c r="I42" i="47"/>
  <c r="I41" i="47"/>
  <c r="I40" i="47"/>
  <c r="I39" i="47"/>
  <c r="I38" i="47"/>
  <c r="I37" i="47"/>
  <c r="I36" i="47"/>
  <c r="I35" i="47"/>
  <c r="I34" i="47"/>
  <c r="I33" i="47"/>
  <c r="I32" i="47"/>
  <c r="I31" i="47"/>
  <c r="I30" i="47"/>
  <c r="I29" i="47"/>
  <c r="I28" i="47"/>
  <c r="I27" i="47"/>
  <c r="I26" i="47"/>
  <c r="I25" i="47"/>
  <c r="I24" i="47"/>
  <c r="I23" i="47"/>
  <c r="I22" i="47"/>
  <c r="I21" i="47"/>
  <c r="I20" i="47"/>
  <c r="I19" i="47"/>
  <c r="I18" i="47"/>
  <c r="I17" i="47"/>
  <c r="I16" i="47"/>
  <c r="I15" i="47"/>
  <c r="I14" i="47"/>
  <c r="I13" i="47"/>
  <c r="I12" i="47"/>
  <c r="I11" i="47"/>
  <c r="I10" i="47"/>
  <c r="I9" i="47"/>
  <c r="I8" i="47"/>
  <c r="I7" i="47"/>
  <c r="I6" i="47"/>
  <c r="I5" i="47"/>
  <c r="CQ36" i="56"/>
  <c r="CB36" i="56"/>
  <c r="AC6" i="56"/>
  <c r="AH5" i="56"/>
  <c r="AC5" i="56"/>
  <c r="AC4" i="56"/>
  <c r="C51" i="39"/>
  <c r="B7" i="39"/>
  <c r="B8" i="39"/>
  <c r="B9" i="39"/>
  <c r="B10" i="39"/>
  <c r="B11" i="39"/>
  <c r="B12" i="39"/>
  <c r="B13" i="39"/>
  <c r="B14" i="39"/>
  <c r="B15" i="39"/>
  <c r="B16" i="39"/>
  <c r="B17" i="39"/>
  <c r="B18" i="39"/>
  <c r="B19" i="39"/>
  <c r="B20" i="39"/>
  <c r="B21" i="39"/>
  <c r="B22" i="39"/>
  <c r="B23" i="39"/>
  <c r="B24" i="39"/>
  <c r="B25" i="39"/>
  <c r="B27" i="39"/>
  <c r="B29" i="39"/>
  <c r="B30" i="39"/>
  <c r="B31" i="39"/>
  <c r="B32" i="39"/>
  <c r="B33" i="39"/>
  <c r="B34" i="39"/>
  <c r="B35" i="39"/>
  <c r="C35" i="39"/>
  <c r="C6" i="39"/>
  <c r="V3" i="51"/>
  <c r="C34" i="39"/>
  <c r="C5" i="39"/>
  <c r="R52" i="39"/>
  <c r="V52" i="39"/>
  <c r="Z52" i="39"/>
  <c r="AL52" i="39"/>
  <c r="AX52" i="39"/>
  <c r="BF52" i="39"/>
  <c r="C33" i="39"/>
  <c r="J51" i="39"/>
  <c r="V51" i="39"/>
  <c r="AD51" i="39"/>
  <c r="AP51" i="39"/>
  <c r="AX51" i="39"/>
  <c r="BB51" i="39"/>
  <c r="C20" i="47"/>
  <c r="C21" i="47"/>
  <c r="C22" i="47"/>
  <c r="C23" i="47"/>
  <c r="C24" i="47"/>
  <c r="C25" i="47"/>
  <c r="C26" i="47"/>
  <c r="C27" i="47"/>
  <c r="C28" i="47"/>
  <c r="C29" i="47"/>
  <c r="C30" i="47"/>
  <c r="C31" i="47"/>
  <c r="C32" i="47"/>
  <c r="C33" i="47"/>
  <c r="C34" i="47"/>
  <c r="C35" i="47"/>
  <c r="C36" i="47"/>
  <c r="C37" i="47"/>
  <c r="C38" i="47"/>
  <c r="C39" i="47"/>
  <c r="C40" i="47"/>
  <c r="C41" i="47"/>
  <c r="C42" i="47"/>
  <c r="C43" i="47"/>
  <c r="C44" i="47"/>
  <c r="C45" i="47"/>
  <c r="C46" i="47"/>
  <c r="C47" i="47"/>
  <c r="C48" i="47"/>
  <c r="C49" i="47"/>
  <c r="C50" i="47"/>
  <c r="C51" i="47"/>
  <c r="C52" i="47"/>
  <c r="B53" i="47"/>
  <c r="C53" i="47"/>
  <c r="B54" i="47"/>
  <c r="C54" i="47"/>
  <c r="B44" i="39"/>
  <c r="C44" i="39"/>
  <c r="N44" i="39"/>
  <c r="V44" i="39"/>
  <c r="Z44" i="39"/>
  <c r="AL44" i="39"/>
  <c r="AX44" i="39"/>
  <c r="BF44" i="39"/>
  <c r="B45" i="39"/>
  <c r="C45" i="39"/>
  <c r="J45" i="39"/>
  <c r="R45" i="39"/>
  <c r="V45" i="39"/>
  <c r="AD45" i="39"/>
  <c r="AP45" i="39"/>
  <c r="AX45" i="39"/>
  <c r="B46" i="39"/>
  <c r="C46" i="39"/>
  <c r="N46" i="39"/>
  <c r="V46" i="39"/>
  <c r="Z46" i="39"/>
  <c r="AD46" i="39"/>
  <c r="AL46" i="39"/>
  <c r="AX46" i="39"/>
  <c r="BF46" i="39"/>
  <c r="B47" i="39"/>
  <c r="C47" i="39"/>
  <c r="J47" i="39"/>
  <c r="R47" i="39"/>
  <c r="V47" i="39"/>
  <c r="AD47" i="39"/>
  <c r="AP47" i="39"/>
  <c r="AX47" i="39"/>
  <c r="BB47" i="39"/>
  <c r="B48" i="39"/>
  <c r="C48" i="39"/>
  <c r="N48" i="39"/>
  <c r="V48" i="39"/>
  <c r="Z48" i="39"/>
  <c r="AL48" i="39"/>
  <c r="AX48" i="39"/>
  <c r="BF48" i="39"/>
  <c r="B49" i="39"/>
  <c r="C49" i="39"/>
  <c r="J49" i="39"/>
  <c r="R49" i="39"/>
  <c r="V49" i="39"/>
  <c r="Z49" i="39"/>
  <c r="AD49" i="39"/>
  <c r="AP49" i="39"/>
  <c r="BB49" i="39"/>
  <c r="B50" i="39"/>
  <c r="C50" i="39"/>
  <c r="N50" i="39"/>
  <c r="V50" i="39"/>
  <c r="Z50" i="39"/>
  <c r="AD50" i="39"/>
  <c r="AL50" i="39"/>
  <c r="BF50" i="39"/>
  <c r="B52" i="39"/>
  <c r="C52" i="39"/>
  <c r="B53" i="39"/>
  <c r="C53" i="39"/>
  <c r="J53" i="39"/>
  <c r="V53" i="39"/>
  <c r="Z53" i="39"/>
  <c r="AD53" i="39"/>
  <c r="BB53" i="39"/>
  <c r="E61" i="2"/>
  <c r="A11" i="15"/>
  <c r="B11" i="15"/>
  <c r="C11" i="15"/>
  <c r="A12" i="15"/>
  <c r="B12" i="15"/>
  <c r="C12" i="15"/>
  <c r="A13" i="15"/>
  <c r="B13" i="15"/>
  <c r="C13" i="15"/>
  <c r="A14" i="15"/>
  <c r="B14" i="15"/>
  <c r="C14" i="15"/>
  <c r="A15" i="15"/>
  <c r="B15" i="15"/>
  <c r="C15" i="15"/>
  <c r="A16" i="15"/>
  <c r="B16" i="15"/>
  <c r="C16" i="15"/>
  <c r="A17" i="15"/>
  <c r="B17" i="15"/>
  <c r="C17" i="15"/>
  <c r="A18" i="15"/>
  <c r="B18" i="15"/>
  <c r="C18" i="15"/>
  <c r="A19" i="15"/>
  <c r="B19" i="15"/>
  <c r="C19" i="15"/>
  <c r="A20" i="15"/>
  <c r="B20" i="15"/>
  <c r="C20" i="15"/>
  <c r="A21" i="15"/>
  <c r="B21" i="15"/>
  <c r="C21" i="15"/>
  <c r="A22" i="15"/>
  <c r="B22" i="15"/>
  <c r="C22" i="15"/>
  <c r="A23" i="15"/>
  <c r="B23" i="15"/>
  <c r="C23" i="15"/>
  <c r="A24" i="15"/>
  <c r="B24" i="15"/>
  <c r="C24" i="15"/>
  <c r="A25" i="15"/>
  <c r="B25" i="15"/>
  <c r="C25" i="15"/>
  <c r="A26" i="15"/>
  <c r="B26" i="15"/>
  <c r="C26" i="15"/>
  <c r="A27" i="15"/>
  <c r="B27" i="15"/>
  <c r="C27" i="15"/>
  <c r="A28" i="15"/>
  <c r="B28" i="15"/>
  <c r="C28" i="15"/>
  <c r="A29" i="15"/>
  <c r="B29" i="15"/>
  <c r="C29" i="15"/>
  <c r="A30" i="15"/>
  <c r="B30" i="15"/>
  <c r="C30" i="15"/>
  <c r="A31" i="15"/>
  <c r="B31" i="15"/>
  <c r="C31" i="15"/>
  <c r="A32" i="15"/>
  <c r="C32" i="15"/>
  <c r="A33" i="15"/>
  <c r="B33" i="15"/>
  <c r="C33" i="15"/>
  <c r="A34" i="15"/>
  <c r="C34" i="15"/>
  <c r="A35" i="15"/>
  <c r="B35" i="15"/>
  <c r="C35" i="15"/>
  <c r="A36" i="15"/>
  <c r="B36" i="15"/>
  <c r="C36" i="15"/>
  <c r="A37" i="15"/>
  <c r="B37" i="15"/>
  <c r="C37" i="15"/>
  <c r="A38" i="15"/>
  <c r="B38" i="15"/>
  <c r="C38" i="15"/>
  <c r="A11" i="13"/>
  <c r="B11" i="13"/>
  <c r="C11" i="13"/>
  <c r="A12" i="13"/>
  <c r="B12" i="13"/>
  <c r="C12" i="13"/>
  <c r="A13" i="13"/>
  <c r="B13" i="13"/>
  <c r="C13" i="13"/>
  <c r="A14" i="13"/>
  <c r="B14" i="13"/>
  <c r="C14" i="13"/>
  <c r="A15" i="13"/>
  <c r="B15" i="13"/>
  <c r="C15" i="13"/>
  <c r="A16" i="13"/>
  <c r="B16" i="13"/>
  <c r="C16" i="13"/>
  <c r="A17" i="13"/>
  <c r="B17" i="13"/>
  <c r="C17" i="13"/>
  <c r="A18" i="13"/>
  <c r="B18" i="13"/>
  <c r="C18" i="13"/>
  <c r="A19" i="13"/>
  <c r="B19" i="13"/>
  <c r="C19" i="13"/>
  <c r="A20" i="13"/>
  <c r="B20" i="13"/>
  <c r="C20" i="13"/>
  <c r="A21" i="13"/>
  <c r="B21" i="13"/>
  <c r="C21" i="13"/>
  <c r="A22" i="13"/>
  <c r="B22" i="13"/>
  <c r="C22" i="13"/>
  <c r="A23" i="13"/>
  <c r="B23" i="13"/>
  <c r="C23" i="13"/>
  <c r="A24" i="13"/>
  <c r="B24" i="13"/>
  <c r="C24" i="13"/>
  <c r="A25" i="13"/>
  <c r="B25" i="13"/>
  <c r="C25" i="13"/>
  <c r="A26" i="13"/>
  <c r="B26" i="13"/>
  <c r="C26" i="13"/>
  <c r="A27" i="13"/>
  <c r="B27" i="13"/>
  <c r="C27" i="13"/>
  <c r="A28" i="13"/>
  <c r="B28" i="13"/>
  <c r="C28" i="13"/>
  <c r="A29" i="13"/>
  <c r="B29" i="13"/>
  <c r="C29" i="13"/>
  <c r="A30" i="13"/>
  <c r="B30" i="13"/>
  <c r="C30" i="13"/>
  <c r="A31" i="13"/>
  <c r="B31" i="13"/>
  <c r="C31" i="13"/>
  <c r="A32" i="13"/>
  <c r="C32" i="13"/>
  <c r="A33" i="13"/>
  <c r="B33" i="13"/>
  <c r="C33" i="13"/>
  <c r="A34" i="13"/>
  <c r="B34" i="13"/>
  <c r="C34" i="13"/>
  <c r="A35" i="13"/>
  <c r="B35" i="13"/>
  <c r="C35" i="13"/>
  <c r="A36" i="13"/>
  <c r="B36" i="13"/>
  <c r="C36" i="13"/>
  <c r="A37" i="13"/>
  <c r="B37" i="13"/>
  <c r="C37" i="13"/>
  <c r="A38" i="13"/>
  <c r="B38" i="13"/>
  <c r="C38" i="13"/>
  <c r="A39" i="13"/>
  <c r="B39" i="13"/>
  <c r="C39" i="13"/>
  <c r="A40" i="13"/>
  <c r="B40" i="13"/>
  <c r="C40" i="13"/>
  <c r="A41" i="13"/>
  <c r="B41" i="13"/>
  <c r="C41" i="13"/>
  <c r="A42" i="13"/>
  <c r="B42" i="13"/>
  <c r="C42" i="13"/>
  <c r="A43" i="13"/>
  <c r="B43" i="13"/>
  <c r="C43" i="13"/>
  <c r="A44" i="13"/>
  <c r="B44" i="13"/>
  <c r="C44" i="13"/>
  <c r="A45" i="13"/>
  <c r="B45" i="13"/>
  <c r="C45" i="13"/>
  <c r="A46" i="13"/>
  <c r="B46" i="13"/>
  <c r="C46" i="13"/>
  <c r="A47" i="13"/>
  <c r="B47" i="13"/>
  <c r="C47" i="13"/>
  <c r="A48" i="13"/>
  <c r="B48" i="13"/>
  <c r="C48" i="13"/>
  <c r="A49" i="13"/>
  <c r="B49" i="13"/>
  <c r="C49" i="13"/>
  <c r="A50" i="13"/>
  <c r="B50" i="13"/>
  <c r="C50" i="13"/>
  <c r="A51" i="13"/>
  <c r="B51" i="13"/>
  <c r="C51" i="13"/>
  <c r="A52" i="13"/>
  <c r="B52" i="13"/>
  <c r="C52" i="13"/>
  <c r="A53" i="13"/>
  <c r="B53" i="13"/>
  <c r="C53" i="13"/>
  <c r="A54" i="13"/>
  <c r="B54" i="13"/>
  <c r="C54" i="13"/>
  <c r="A55" i="13"/>
  <c r="B55" i="13"/>
  <c r="C55" i="13"/>
  <c r="A56" i="13"/>
  <c r="B56" i="13"/>
  <c r="C56" i="13"/>
  <c r="A57" i="13"/>
  <c r="B57" i="13"/>
  <c r="C57" i="13"/>
  <c r="A58" i="13"/>
  <c r="B58" i="13"/>
  <c r="C58" i="13"/>
  <c r="A11" i="11"/>
  <c r="B11" i="11"/>
  <c r="C11" i="11"/>
  <c r="A12" i="11"/>
  <c r="B12" i="11"/>
  <c r="C12" i="11"/>
  <c r="A13" i="11"/>
  <c r="B13" i="11"/>
  <c r="C13" i="11"/>
  <c r="A14" i="11"/>
  <c r="B14" i="11"/>
  <c r="C14" i="11"/>
  <c r="A15" i="11"/>
  <c r="B15" i="11"/>
  <c r="C15" i="11"/>
  <c r="A16" i="11"/>
  <c r="B16" i="11"/>
  <c r="C16" i="11"/>
  <c r="A17" i="11"/>
  <c r="B17" i="11"/>
  <c r="C17" i="11"/>
  <c r="A18" i="11"/>
  <c r="B18" i="11"/>
  <c r="C18" i="11"/>
  <c r="A19" i="11"/>
  <c r="B19" i="11"/>
  <c r="C19" i="11"/>
  <c r="A20" i="11"/>
  <c r="B20" i="11"/>
  <c r="C20" i="11"/>
  <c r="A21" i="11"/>
  <c r="B21" i="11"/>
  <c r="C21" i="11"/>
  <c r="A22" i="11"/>
  <c r="B22" i="11"/>
  <c r="C22" i="11"/>
  <c r="A23" i="11"/>
  <c r="B23" i="11"/>
  <c r="C23" i="11"/>
  <c r="A24" i="11"/>
  <c r="B24" i="11"/>
  <c r="C24" i="11"/>
  <c r="A25" i="11"/>
  <c r="B25" i="11"/>
  <c r="C25" i="11"/>
  <c r="A26" i="11"/>
  <c r="B26" i="11"/>
  <c r="C26" i="11"/>
  <c r="A27" i="11"/>
  <c r="B27" i="11"/>
  <c r="C27" i="11"/>
  <c r="A28" i="11"/>
  <c r="B28" i="11"/>
  <c r="C28" i="11"/>
  <c r="A29" i="11"/>
  <c r="B29" i="11"/>
  <c r="C29" i="11"/>
  <c r="A30" i="11"/>
  <c r="B30" i="11"/>
  <c r="C30" i="11"/>
  <c r="A31" i="11"/>
  <c r="C31" i="11"/>
  <c r="A32" i="11"/>
  <c r="B32" i="11"/>
  <c r="C32" i="11"/>
  <c r="A33" i="11"/>
  <c r="C33" i="11"/>
  <c r="A34" i="11"/>
  <c r="B34" i="11"/>
  <c r="C34" i="11"/>
  <c r="A35" i="11"/>
  <c r="B35" i="11"/>
  <c r="C35" i="11"/>
  <c r="A36" i="11"/>
  <c r="B36" i="11"/>
  <c r="C36" i="11"/>
  <c r="A37" i="11"/>
  <c r="B37" i="11"/>
  <c r="C37" i="11"/>
  <c r="A38" i="11"/>
  <c r="B38" i="11"/>
  <c r="C38" i="11"/>
  <c r="A39" i="11"/>
  <c r="B39" i="11"/>
  <c r="A40" i="11"/>
  <c r="B40" i="11"/>
  <c r="C40" i="11"/>
  <c r="A41" i="11"/>
  <c r="B41" i="11"/>
  <c r="C41" i="11"/>
  <c r="A42" i="11"/>
  <c r="B42" i="11"/>
  <c r="C42" i="11"/>
  <c r="A43" i="11"/>
  <c r="B43" i="11"/>
  <c r="C43" i="11"/>
  <c r="A44" i="11"/>
  <c r="B44" i="11"/>
  <c r="C44" i="11"/>
  <c r="A45" i="11"/>
  <c r="B45" i="11"/>
  <c r="C45" i="11"/>
  <c r="A46" i="11"/>
  <c r="B46" i="11"/>
  <c r="C46" i="11"/>
  <c r="A47" i="11"/>
  <c r="B47" i="11"/>
  <c r="C47" i="11"/>
  <c r="A48" i="11"/>
  <c r="B48" i="11"/>
  <c r="C48" i="11"/>
  <c r="A49" i="11"/>
  <c r="B49" i="11"/>
  <c r="C49" i="11"/>
  <c r="A50" i="11"/>
  <c r="B50" i="11"/>
  <c r="C50" i="11"/>
  <c r="A51" i="11"/>
  <c r="B51" i="11"/>
  <c r="C51" i="11"/>
  <c r="A52" i="11"/>
  <c r="B52" i="11"/>
  <c r="C52" i="11"/>
  <c r="A53" i="11"/>
  <c r="B53" i="11"/>
  <c r="C53" i="11"/>
  <c r="A54" i="11"/>
  <c r="B54" i="11"/>
  <c r="C54" i="11"/>
  <c r="A55" i="11"/>
  <c r="B55" i="11"/>
  <c r="C55" i="11"/>
  <c r="A56" i="11"/>
  <c r="B56" i="11"/>
  <c r="C56" i="11"/>
  <c r="A57" i="11"/>
  <c r="B57" i="11"/>
  <c r="C57" i="11"/>
  <c r="A58" i="11"/>
  <c r="B58" i="11"/>
  <c r="C58" i="11"/>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C31" i="9"/>
  <c r="A32" i="9"/>
  <c r="B32" i="9"/>
  <c r="C32" i="9"/>
  <c r="A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58" i="9"/>
  <c r="B58" i="9"/>
  <c r="C58" i="9"/>
  <c r="A11" i="7"/>
  <c r="B11" i="7"/>
  <c r="C11" i="7"/>
  <c r="A12" i="7"/>
  <c r="B12" i="7"/>
  <c r="C12" i="7"/>
  <c r="A13" i="7"/>
  <c r="B13" i="7"/>
  <c r="C13" i="7"/>
  <c r="A14" i="7"/>
  <c r="B14" i="7"/>
  <c r="C14" i="7"/>
  <c r="A15" i="7"/>
  <c r="B15" i="7"/>
  <c r="C15" i="7"/>
  <c r="A16" i="7"/>
  <c r="B16" i="7"/>
  <c r="C16" i="7"/>
  <c r="A17" i="7"/>
  <c r="B17" i="7"/>
  <c r="C17" i="7"/>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C31" i="7"/>
  <c r="A32" i="7"/>
  <c r="B32" i="7"/>
  <c r="C32" i="7"/>
  <c r="A33" i="7"/>
  <c r="C33" i="7"/>
  <c r="A34" i="7"/>
  <c r="B34" i="7"/>
  <c r="C34" i="7"/>
  <c r="A35" i="7"/>
  <c r="B35" i="7"/>
  <c r="C35" i="7"/>
  <c r="A36" i="7"/>
  <c r="B36" i="7"/>
  <c r="C36" i="7"/>
  <c r="A37" i="7"/>
  <c r="B37" i="7"/>
  <c r="C37" i="7"/>
  <c r="A38" i="7"/>
  <c r="B38" i="7"/>
  <c r="C38" i="7"/>
  <c r="A39" i="7"/>
  <c r="B39" i="7"/>
  <c r="C39" i="7"/>
  <c r="A40" i="7"/>
  <c r="B40" i="7"/>
  <c r="C40" i="7"/>
  <c r="A41" i="7"/>
  <c r="B41" i="7"/>
  <c r="C41" i="7"/>
  <c r="A42" i="7"/>
  <c r="B42" i="7"/>
  <c r="C42" i="7"/>
  <c r="A43" i="7"/>
  <c r="B43" i="7"/>
  <c r="C43" i="7"/>
  <c r="A44" i="7"/>
  <c r="B44" i="7"/>
  <c r="C44" i="7"/>
  <c r="A45" i="7"/>
  <c r="B45" i="7"/>
  <c r="C45" i="7"/>
  <c r="A46" i="7"/>
  <c r="B46" i="7"/>
  <c r="C46" i="7"/>
  <c r="A47" i="7"/>
  <c r="B47" i="7"/>
  <c r="C47" i="7"/>
  <c r="A48" i="7"/>
  <c r="B48" i="7"/>
  <c r="C48" i="7"/>
  <c r="A49" i="7"/>
  <c r="B49" i="7"/>
  <c r="C49" i="7"/>
  <c r="A50" i="7"/>
  <c r="B50" i="7"/>
  <c r="C50" i="7"/>
  <c r="A51" i="7"/>
  <c r="B51" i="7"/>
  <c r="C51" i="7"/>
  <c r="A52" i="7"/>
  <c r="B52" i="7"/>
  <c r="C52" i="7"/>
  <c r="A53" i="7"/>
  <c r="B53" i="7"/>
  <c r="C53" i="7"/>
  <c r="A54" i="7"/>
  <c r="B54" i="7"/>
  <c r="C54" i="7"/>
  <c r="A55" i="7"/>
  <c r="B55" i="7"/>
  <c r="C55" i="7"/>
  <c r="A56" i="7"/>
  <c r="B56" i="7"/>
  <c r="C56" i="7"/>
  <c r="A57" i="7"/>
  <c r="B57" i="7"/>
  <c r="C57" i="7"/>
  <c r="A58" i="7"/>
  <c r="B58" i="7"/>
  <c r="C58" i="7"/>
  <c r="A11" i="5"/>
  <c r="B11" i="5"/>
  <c r="C11" i="5"/>
  <c r="A12" i="5"/>
  <c r="B12" i="5"/>
  <c r="C12" i="5"/>
  <c r="A13" i="5"/>
  <c r="B13" i="5"/>
  <c r="C13" i="5"/>
  <c r="A14" i="5"/>
  <c r="B14" i="5"/>
  <c r="C14" i="5"/>
  <c r="A15" i="5"/>
  <c r="B15" i="5"/>
  <c r="C15" i="5"/>
  <c r="A16" i="5"/>
  <c r="B16" i="5"/>
  <c r="C16" i="5"/>
  <c r="A17" i="5"/>
  <c r="B17" i="5"/>
  <c r="C17" i="5"/>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32" i="5"/>
  <c r="B32" i="5"/>
  <c r="C32" i="5"/>
  <c r="A33" i="5"/>
  <c r="C33" i="5"/>
  <c r="A34" i="5"/>
  <c r="B34" i="5"/>
  <c r="C34" i="5"/>
  <c r="A35" i="5"/>
  <c r="B35" i="5"/>
  <c r="C35" i="5"/>
  <c r="A36" i="5"/>
  <c r="B36" i="5"/>
  <c r="C36" i="5"/>
  <c r="A37" i="5"/>
  <c r="B37" i="5"/>
  <c r="C37" i="5"/>
  <c r="A38" i="5"/>
  <c r="B38" i="5"/>
  <c r="C38" i="5"/>
  <c r="A39" i="5"/>
  <c r="B39" i="5"/>
  <c r="C39" i="5"/>
  <c r="A40" i="5"/>
  <c r="B40" i="5"/>
  <c r="C40" i="5"/>
  <c r="A41" i="5"/>
  <c r="B41" i="5"/>
  <c r="C41" i="5"/>
  <c r="A42" i="5"/>
  <c r="B42" i="5"/>
  <c r="C42" i="5"/>
  <c r="A43" i="5"/>
  <c r="B43" i="5"/>
  <c r="C43" i="5"/>
  <c r="A44" i="5"/>
  <c r="B44" i="5"/>
  <c r="C44" i="5"/>
  <c r="A45" i="5"/>
  <c r="B45" i="5"/>
  <c r="C45" i="5"/>
  <c r="A46" i="5"/>
  <c r="B46" i="5"/>
  <c r="C46" i="5"/>
  <c r="A47" i="5"/>
  <c r="B47" i="5"/>
  <c r="C47" i="5"/>
  <c r="A48" i="5"/>
  <c r="B48" i="5"/>
  <c r="C48" i="5"/>
  <c r="A49" i="5"/>
  <c r="B49" i="5"/>
  <c r="C49" i="5"/>
  <c r="A50" i="5"/>
  <c r="B50" i="5"/>
  <c r="C50" i="5"/>
  <c r="A51" i="5"/>
  <c r="B51" i="5"/>
  <c r="C51" i="5"/>
  <c r="A52" i="5"/>
  <c r="B52" i="5"/>
  <c r="C52" i="5"/>
  <c r="A53" i="5"/>
  <c r="B53" i="5"/>
  <c r="C53" i="5"/>
  <c r="A54" i="5"/>
  <c r="B54" i="5"/>
  <c r="C54" i="5"/>
  <c r="A55" i="5"/>
  <c r="B55" i="5"/>
  <c r="C55" i="5"/>
  <c r="A56" i="5"/>
  <c r="B56" i="5"/>
  <c r="C56" i="5"/>
  <c r="A57" i="5"/>
  <c r="B57" i="5"/>
  <c r="C57" i="5"/>
  <c r="A58" i="5"/>
  <c r="B58" i="5"/>
  <c r="C58" i="5"/>
  <c r="A11" i="26"/>
  <c r="B11" i="26"/>
  <c r="C11" i="26"/>
  <c r="A12" i="26"/>
  <c r="B12" i="26"/>
  <c r="C12" i="26"/>
  <c r="A13" i="26"/>
  <c r="B13" i="26"/>
  <c r="C13" i="26"/>
  <c r="A14" i="26"/>
  <c r="B14" i="26"/>
  <c r="C14" i="26"/>
  <c r="A15" i="26"/>
  <c r="B15" i="26"/>
  <c r="C15" i="26"/>
  <c r="A16" i="26"/>
  <c r="B16" i="26"/>
  <c r="C16" i="26"/>
  <c r="A17" i="26"/>
  <c r="B17" i="26"/>
  <c r="C17" i="26"/>
  <c r="A18" i="26"/>
  <c r="B18" i="26"/>
  <c r="C18" i="26"/>
  <c r="A19" i="26"/>
  <c r="B19" i="26"/>
  <c r="C19" i="26"/>
  <c r="A20" i="26"/>
  <c r="B20" i="26"/>
  <c r="C20" i="26"/>
  <c r="A21" i="26"/>
  <c r="B21" i="26"/>
  <c r="C21" i="26"/>
  <c r="A22" i="26"/>
  <c r="B22" i="26"/>
  <c r="C22" i="26"/>
  <c r="A23" i="26"/>
  <c r="B23" i="26"/>
  <c r="C23" i="26"/>
  <c r="A24" i="26"/>
  <c r="B24" i="26"/>
  <c r="C24" i="26"/>
  <c r="A25" i="26"/>
  <c r="B25" i="26"/>
  <c r="C25" i="26"/>
  <c r="A26" i="26"/>
  <c r="B26" i="26"/>
  <c r="C26" i="26"/>
  <c r="A27" i="26"/>
  <c r="B27" i="26"/>
  <c r="C27" i="26"/>
  <c r="A28" i="26"/>
  <c r="B28" i="26"/>
  <c r="C28" i="26"/>
  <c r="A29" i="26"/>
  <c r="B29" i="26"/>
  <c r="C29" i="26"/>
  <c r="A30" i="26"/>
  <c r="B30" i="26"/>
  <c r="C30" i="26"/>
  <c r="A31" i="26"/>
  <c r="B31" i="26"/>
  <c r="C31" i="26"/>
  <c r="A32" i="26"/>
  <c r="C32" i="26"/>
  <c r="A33" i="26"/>
  <c r="B33" i="26"/>
  <c r="C33" i="26"/>
  <c r="A34" i="26"/>
  <c r="C34" i="26"/>
  <c r="A35" i="26"/>
  <c r="B35" i="26"/>
  <c r="C35" i="26"/>
  <c r="A36" i="26"/>
  <c r="B36" i="26"/>
  <c r="C36" i="26"/>
  <c r="A37" i="26"/>
  <c r="B37" i="26"/>
  <c r="C37" i="26"/>
  <c r="A38" i="26"/>
  <c r="B38" i="26"/>
  <c r="C38" i="26"/>
  <c r="A39" i="26"/>
  <c r="B39" i="26"/>
  <c r="C39" i="26"/>
  <c r="A40" i="26"/>
  <c r="B40" i="26"/>
  <c r="C40" i="26"/>
  <c r="A41" i="26"/>
  <c r="B41" i="26"/>
  <c r="C41" i="26"/>
  <c r="A42" i="26"/>
  <c r="B42" i="26"/>
  <c r="C42" i="26"/>
  <c r="A43" i="26"/>
  <c r="B43" i="26"/>
  <c r="C43" i="26"/>
  <c r="A44" i="26"/>
  <c r="B44" i="26"/>
  <c r="C44" i="26"/>
  <c r="A45" i="26"/>
  <c r="B45" i="26"/>
  <c r="C45" i="26"/>
  <c r="A46" i="26"/>
  <c r="B46" i="26"/>
  <c r="C46" i="26"/>
  <c r="A47" i="26"/>
  <c r="B47" i="26"/>
  <c r="C47" i="26"/>
  <c r="A48" i="26"/>
  <c r="B48" i="26"/>
  <c r="C48" i="26"/>
  <c r="A49" i="26"/>
  <c r="B49" i="26"/>
  <c r="C49" i="26"/>
  <c r="A50" i="26"/>
  <c r="B50" i="26"/>
  <c r="C50" i="26"/>
  <c r="A51" i="26"/>
  <c r="B51" i="26"/>
  <c r="C51" i="26"/>
  <c r="A52" i="26"/>
  <c r="B52" i="26"/>
  <c r="C52" i="26"/>
  <c r="A53" i="26"/>
  <c r="B53" i="26"/>
  <c r="C53" i="26"/>
  <c r="A54" i="26"/>
  <c r="B54" i="26"/>
  <c r="C54" i="26"/>
  <c r="A55" i="26"/>
  <c r="B55" i="26"/>
  <c r="C55" i="26"/>
  <c r="A56" i="26"/>
  <c r="B56" i="26"/>
  <c r="C56" i="26"/>
  <c r="A57" i="26"/>
  <c r="B57" i="26"/>
  <c r="C57" i="26"/>
  <c r="A58" i="26"/>
  <c r="B58" i="26"/>
  <c r="C58" i="26"/>
  <c r="A11" i="24"/>
  <c r="B11" i="24"/>
  <c r="C11" i="24"/>
  <c r="A12" i="24"/>
  <c r="B12" i="24"/>
  <c r="C12" i="24"/>
  <c r="A13" i="24"/>
  <c r="B13" i="24"/>
  <c r="C13" i="24"/>
  <c r="A14" i="24"/>
  <c r="B14" i="24"/>
  <c r="C14" i="24"/>
  <c r="A15" i="24"/>
  <c r="B15" i="24"/>
  <c r="C15" i="24"/>
  <c r="A16" i="24"/>
  <c r="B16" i="24"/>
  <c r="C16" i="24"/>
  <c r="A17" i="24"/>
  <c r="B17" i="24"/>
  <c r="C17" i="24"/>
  <c r="A18" i="24"/>
  <c r="B18" i="24"/>
  <c r="C18" i="24"/>
  <c r="A19" i="24"/>
  <c r="B19" i="24"/>
  <c r="C19" i="24"/>
  <c r="A20" i="24"/>
  <c r="B20" i="24"/>
  <c r="C20" i="24"/>
  <c r="A21" i="24"/>
  <c r="B21" i="24"/>
  <c r="C21" i="24"/>
  <c r="A22" i="24"/>
  <c r="B22" i="24"/>
  <c r="C22" i="24"/>
  <c r="A23" i="24"/>
  <c r="B23" i="24"/>
  <c r="C23" i="24"/>
  <c r="A24" i="24"/>
  <c r="B24" i="24"/>
  <c r="C24" i="24"/>
  <c r="A25" i="24"/>
  <c r="B25" i="24"/>
  <c r="C25" i="24"/>
  <c r="A26" i="24"/>
  <c r="B26" i="24"/>
  <c r="C26" i="24"/>
  <c r="A27" i="24"/>
  <c r="B27" i="24"/>
  <c r="C27" i="24"/>
  <c r="A28" i="24"/>
  <c r="B28" i="24"/>
  <c r="C28" i="24"/>
  <c r="A29" i="24"/>
  <c r="B29" i="24"/>
  <c r="C29" i="24"/>
  <c r="A30" i="24"/>
  <c r="B30" i="24"/>
  <c r="C30" i="24"/>
  <c r="A31" i="24"/>
  <c r="B31" i="24"/>
  <c r="C31" i="24"/>
  <c r="A32" i="24"/>
  <c r="C32" i="24"/>
  <c r="A33" i="24"/>
  <c r="B33" i="24"/>
  <c r="C33" i="24"/>
  <c r="A34" i="24"/>
  <c r="C34" i="24"/>
  <c r="A35" i="24"/>
  <c r="B35" i="24"/>
  <c r="C35" i="24"/>
  <c r="A36" i="24"/>
  <c r="B36" i="24"/>
  <c r="C36" i="24"/>
  <c r="A37" i="24"/>
  <c r="B37" i="24"/>
  <c r="C37" i="24"/>
  <c r="A38" i="24"/>
  <c r="B38" i="24"/>
  <c r="C38" i="24"/>
  <c r="A39" i="24"/>
  <c r="B39" i="24"/>
  <c r="C39" i="24"/>
  <c r="A40" i="24"/>
  <c r="B40" i="24"/>
  <c r="C40" i="24"/>
  <c r="A41" i="24"/>
  <c r="B41" i="24"/>
  <c r="C41" i="24"/>
  <c r="A42" i="24"/>
  <c r="B42" i="24"/>
  <c r="C42" i="24"/>
  <c r="A43" i="24"/>
  <c r="B43" i="24"/>
  <c r="C43" i="24"/>
  <c r="A44" i="24"/>
  <c r="B44" i="24"/>
  <c r="C44" i="24"/>
  <c r="A45" i="24"/>
  <c r="B45" i="24"/>
  <c r="C45" i="24"/>
  <c r="A46" i="24"/>
  <c r="B46" i="24"/>
  <c r="C46" i="24"/>
  <c r="A47" i="24"/>
  <c r="B47" i="24"/>
  <c r="C47" i="24"/>
  <c r="A48" i="24"/>
  <c r="B48" i="24"/>
  <c r="C48" i="24"/>
  <c r="A49" i="24"/>
  <c r="B49" i="24"/>
  <c r="C49" i="24"/>
  <c r="A50" i="24"/>
  <c r="B50" i="24"/>
  <c r="C50" i="24"/>
  <c r="A51" i="24"/>
  <c r="B51" i="24"/>
  <c r="C51" i="24"/>
  <c r="A52" i="24"/>
  <c r="B52" i="24"/>
  <c r="C52" i="24"/>
  <c r="A53" i="24"/>
  <c r="B53" i="24"/>
  <c r="C53" i="24"/>
  <c r="A54" i="24"/>
  <c r="B54" i="24"/>
  <c r="C54" i="24"/>
  <c r="A55" i="24"/>
  <c r="B55" i="24"/>
  <c r="C55" i="24"/>
  <c r="A56" i="24"/>
  <c r="B56" i="24"/>
  <c r="C56" i="24"/>
  <c r="A57" i="24"/>
  <c r="B57" i="24"/>
  <c r="C57" i="24"/>
  <c r="A58" i="24"/>
  <c r="B58" i="24"/>
  <c r="C58" i="24"/>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C32" i="20"/>
  <c r="A33" i="20"/>
  <c r="B33" i="20"/>
  <c r="C33" i="20"/>
  <c r="A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11" i="18"/>
  <c r="B11" i="18"/>
  <c r="C11" i="18"/>
  <c r="A12" i="18"/>
  <c r="B12" i="18"/>
  <c r="C12" i="18"/>
  <c r="A13" i="18"/>
  <c r="B13" i="18"/>
  <c r="C13" i="18"/>
  <c r="A14" i="18"/>
  <c r="B14" i="18"/>
  <c r="C14" i="18"/>
  <c r="A15" i="18"/>
  <c r="B15" i="18"/>
  <c r="C15" i="18"/>
  <c r="A16" i="18"/>
  <c r="B16" i="18"/>
  <c r="C16" i="18"/>
  <c r="A17" i="18"/>
  <c r="B17" i="18"/>
  <c r="C17" i="18"/>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C32" i="18"/>
  <c r="A33" i="18"/>
  <c r="B33" i="18"/>
  <c r="C33" i="18"/>
  <c r="A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11" i="16"/>
  <c r="B11" i="16"/>
  <c r="C11" i="16"/>
  <c r="A12" i="16"/>
  <c r="B12" i="16"/>
  <c r="C12" i="16"/>
  <c r="A13" i="16"/>
  <c r="B13" i="16"/>
  <c r="C13" i="16"/>
  <c r="A14" i="16"/>
  <c r="B14" i="16"/>
  <c r="C14" i="16"/>
  <c r="A15" i="16"/>
  <c r="B15" i="16"/>
  <c r="C15" i="16"/>
  <c r="A16" i="16"/>
  <c r="B16" i="16"/>
  <c r="C16" i="16"/>
  <c r="A17" i="16"/>
  <c r="B17" i="16"/>
  <c r="C17" i="16"/>
  <c r="A18" i="16"/>
  <c r="B18" i="16"/>
  <c r="C18" i="16"/>
  <c r="A19" i="16"/>
  <c r="B19" i="16"/>
  <c r="C19" i="16"/>
  <c r="A20" i="16"/>
  <c r="B20" i="16"/>
  <c r="C20" i="16"/>
  <c r="A21" i="16"/>
  <c r="B21" i="16"/>
  <c r="C21" i="16"/>
  <c r="A22" i="16"/>
  <c r="B22" i="16"/>
  <c r="C22" i="16"/>
  <c r="A23" i="16"/>
  <c r="B23" i="16"/>
  <c r="C23" i="16"/>
  <c r="A24" i="16"/>
  <c r="B24" i="16"/>
  <c r="C24" i="16"/>
  <c r="A25" i="16"/>
  <c r="B25" i="16"/>
  <c r="C25" i="16"/>
  <c r="A26" i="16"/>
  <c r="B26" i="16"/>
  <c r="C26" i="16"/>
  <c r="A27" i="16"/>
  <c r="B27" i="16"/>
  <c r="C27" i="16"/>
  <c r="A28" i="16"/>
  <c r="B28" i="16"/>
  <c r="C28" i="16"/>
  <c r="A29" i="16"/>
  <c r="B29" i="16"/>
  <c r="C29" i="16"/>
  <c r="A30" i="16"/>
  <c r="B30" i="16"/>
  <c r="C30" i="16"/>
  <c r="A31" i="16"/>
  <c r="B31" i="16"/>
  <c r="C31" i="16"/>
  <c r="A32" i="16"/>
  <c r="C32" i="16"/>
  <c r="A33" i="16"/>
  <c r="B33" i="16"/>
  <c r="C33" i="16"/>
  <c r="A34" i="16"/>
  <c r="C34" i="16"/>
  <c r="A35" i="16"/>
  <c r="B35" i="16"/>
  <c r="C35" i="16"/>
  <c r="A36" i="16"/>
  <c r="B36" i="16"/>
  <c r="C36" i="16"/>
  <c r="A37" i="16"/>
  <c r="B37" i="16"/>
  <c r="C37" i="16"/>
  <c r="A38" i="16"/>
  <c r="B38" i="16"/>
  <c r="C38" i="16"/>
  <c r="A39" i="16"/>
  <c r="B39" i="16"/>
  <c r="C39" i="16"/>
  <c r="A40" i="16"/>
  <c r="B40" i="16"/>
  <c r="C40" i="16"/>
  <c r="A41" i="16"/>
  <c r="B41" i="16"/>
  <c r="C41" i="16"/>
  <c r="A42" i="16"/>
  <c r="B42" i="16"/>
  <c r="C42" i="16"/>
  <c r="A43" i="16"/>
  <c r="B43" i="16"/>
  <c r="C43" i="16"/>
  <c r="A44" i="16"/>
  <c r="B44" i="16"/>
  <c r="C44" i="16"/>
  <c r="A45" i="16"/>
  <c r="B45" i="16"/>
  <c r="C45" i="16"/>
  <c r="A46" i="16"/>
  <c r="B46" i="16"/>
  <c r="C46" i="16"/>
  <c r="A47" i="16"/>
  <c r="B47" i="16"/>
  <c r="C47" i="16"/>
  <c r="A48" i="16"/>
  <c r="B48" i="16"/>
  <c r="C48" i="16"/>
  <c r="A49" i="16"/>
  <c r="B49" i="16"/>
  <c r="C49" i="16"/>
  <c r="A50" i="16"/>
  <c r="B50" i="16"/>
  <c r="C50" i="16"/>
  <c r="A51" i="16"/>
  <c r="B51" i="16"/>
  <c r="C51" i="16"/>
  <c r="A52" i="16"/>
  <c r="B52" i="16"/>
  <c r="C52" i="16"/>
  <c r="A53" i="16"/>
  <c r="B53" i="16"/>
  <c r="C53" i="16"/>
  <c r="A54" i="16"/>
  <c r="B54" i="16"/>
  <c r="C54" i="16"/>
  <c r="A55" i="16"/>
  <c r="B55" i="16"/>
  <c r="C55" i="16"/>
  <c r="A56" i="16"/>
  <c r="B56" i="16"/>
  <c r="C56" i="16"/>
  <c r="A57" i="16"/>
  <c r="B57" i="16"/>
  <c r="C57" i="16"/>
  <c r="A58" i="16"/>
  <c r="B58" i="16"/>
  <c r="C58" i="16"/>
  <c r="A11" i="1"/>
  <c r="B11" i="1"/>
  <c r="C11" i="1"/>
  <c r="A12" i="1"/>
  <c r="B12" i="1"/>
  <c r="A13" i="1"/>
  <c r="B13" i="1"/>
  <c r="C13" i="1"/>
  <c r="A14" i="1"/>
  <c r="B14" i="1"/>
  <c r="C14" i="1"/>
  <c r="A15" i="1"/>
  <c r="B15" i="1"/>
  <c r="C15" i="1"/>
  <c r="A16" i="1"/>
  <c r="B16" i="1"/>
  <c r="C16" i="1"/>
  <c r="A17" i="1"/>
  <c r="B17" i="1"/>
  <c r="C17" i="1"/>
  <c r="A18" i="1"/>
  <c r="B18" i="1"/>
  <c r="C18" i="1"/>
  <c r="A19" i="1"/>
  <c r="B19" i="1"/>
  <c r="C19" i="1"/>
  <c r="A20" i="1"/>
  <c r="B20" i="1"/>
  <c r="C20" i="1"/>
  <c r="A21" i="1"/>
  <c r="B21" i="1"/>
  <c r="C21" i="1"/>
  <c r="A22" i="1"/>
  <c r="B22" i="1"/>
  <c r="C22" i="1"/>
  <c r="A23" i="1"/>
  <c r="B23" i="1"/>
  <c r="C23" i="1"/>
  <c r="A24" i="1"/>
  <c r="B24" i="1"/>
  <c r="C24" i="1"/>
  <c r="A25" i="1"/>
  <c r="B25" i="1"/>
  <c r="C25" i="1"/>
  <c r="A26" i="1"/>
  <c r="B26" i="1"/>
  <c r="C26" i="1"/>
  <c r="A27" i="1"/>
  <c r="B27" i="1"/>
  <c r="C27" i="1"/>
  <c r="A28" i="1"/>
  <c r="B28" i="1"/>
  <c r="C28" i="1"/>
  <c r="A29" i="1"/>
  <c r="B29" i="1"/>
  <c r="C29" i="1"/>
  <c r="A30" i="1"/>
  <c r="B30" i="1"/>
  <c r="C30" i="1"/>
  <c r="A31" i="1"/>
  <c r="C31" i="1"/>
  <c r="A32" i="1"/>
  <c r="B32" i="1"/>
  <c r="C32" i="1"/>
  <c r="A33" i="1"/>
  <c r="C33" i="1"/>
  <c r="A34" i="1"/>
  <c r="B34" i="1"/>
  <c r="C34" i="1"/>
  <c r="A35" i="1"/>
  <c r="B35" i="1"/>
  <c r="C35" i="1"/>
  <c r="A36" i="1"/>
  <c r="B36" i="1"/>
  <c r="C36" i="1"/>
  <c r="A37" i="1"/>
  <c r="B37" i="1"/>
  <c r="C37" i="1"/>
  <c r="A38" i="1"/>
  <c r="B38" i="1"/>
  <c r="C38" i="1"/>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11" i="14"/>
  <c r="B11" i="14"/>
  <c r="C11" i="14"/>
  <c r="A12" i="14"/>
  <c r="B12" i="14"/>
  <c r="C12" i="14"/>
  <c r="A13" i="14"/>
  <c r="B13" i="14"/>
  <c r="C13" i="14"/>
  <c r="A14" i="14"/>
  <c r="B14" i="14"/>
  <c r="C14" i="14"/>
  <c r="A15" i="14"/>
  <c r="B15" i="14"/>
  <c r="C15" i="14"/>
  <c r="A16" i="14"/>
  <c r="B16" i="14"/>
  <c r="C16" i="14"/>
  <c r="A17" i="14"/>
  <c r="B17" i="14"/>
  <c r="C17" i="14"/>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32" i="14"/>
  <c r="B32" i="14"/>
  <c r="C32" i="14"/>
  <c r="A33" i="14"/>
  <c r="B33" i="14"/>
  <c r="C33" i="14"/>
  <c r="A34" i="14"/>
  <c r="B34" i="14"/>
  <c r="C34" i="14"/>
  <c r="A35" i="14"/>
  <c r="B35" i="14"/>
  <c r="C35" i="14"/>
  <c r="A36" i="14"/>
  <c r="B36" i="14"/>
  <c r="C36" i="14"/>
  <c r="A37" i="14"/>
  <c r="B37" i="14"/>
  <c r="C37" i="14"/>
  <c r="A38" i="14"/>
  <c r="B38" i="14"/>
  <c r="C38" i="14"/>
  <c r="A39" i="14"/>
  <c r="B39" i="14"/>
  <c r="C39" i="14"/>
  <c r="A40" i="14"/>
  <c r="B40" i="14"/>
  <c r="C40" i="14"/>
  <c r="A41" i="14"/>
  <c r="B41" i="14"/>
  <c r="C41" i="14"/>
  <c r="A42" i="14"/>
  <c r="B42" i="14"/>
  <c r="C42" i="14"/>
  <c r="A43" i="14"/>
  <c r="B43" i="14"/>
  <c r="C43" i="14"/>
  <c r="A44" i="14"/>
  <c r="B44" i="14"/>
  <c r="C44" i="14"/>
  <c r="A45" i="14"/>
  <c r="B45" i="14"/>
  <c r="C45" i="14"/>
  <c r="A46" i="14"/>
  <c r="B46" i="14"/>
  <c r="C46" i="14"/>
  <c r="A47" i="14"/>
  <c r="B47" i="14"/>
  <c r="C47" i="14"/>
  <c r="A48" i="14"/>
  <c r="B48" i="14"/>
  <c r="C48" i="14"/>
  <c r="A49" i="14"/>
  <c r="B49" i="14"/>
  <c r="C49" i="14"/>
  <c r="A50" i="14"/>
  <c r="B50" i="14"/>
  <c r="C50" i="14"/>
  <c r="A51" i="14"/>
  <c r="B51" i="14"/>
  <c r="C51" i="14"/>
  <c r="A52" i="14"/>
  <c r="B52" i="14"/>
  <c r="C52" i="14"/>
  <c r="A53" i="14"/>
  <c r="B53" i="14"/>
  <c r="C53" i="14"/>
  <c r="A54" i="14"/>
  <c r="B54" i="14"/>
  <c r="C54" i="14"/>
  <c r="A55" i="14"/>
  <c r="B55" i="14"/>
  <c r="C55" i="14"/>
  <c r="A56" i="14"/>
  <c r="B56" i="14"/>
  <c r="C56" i="14"/>
  <c r="A57" i="14"/>
  <c r="B57" i="14"/>
  <c r="C57" i="14"/>
  <c r="A58" i="14"/>
  <c r="B58" i="14"/>
  <c r="C58" i="14"/>
  <c r="A11" i="12"/>
  <c r="B11" i="12"/>
  <c r="C11" i="12"/>
  <c r="A12" i="12"/>
  <c r="B12" i="12"/>
  <c r="C12" i="12"/>
  <c r="A13" i="12"/>
  <c r="B13" i="12"/>
  <c r="C13" i="12"/>
  <c r="A14" i="12"/>
  <c r="B14" i="12"/>
  <c r="C14" i="12"/>
  <c r="A15" i="12"/>
  <c r="B15" i="12"/>
  <c r="C15" i="12"/>
  <c r="A16" i="12"/>
  <c r="B16" i="12"/>
  <c r="C16" i="12"/>
  <c r="A17" i="12"/>
  <c r="B17" i="12"/>
  <c r="C17" i="12"/>
  <c r="A18" i="12"/>
  <c r="B18" i="12"/>
  <c r="C18" i="12"/>
  <c r="A19" i="12"/>
  <c r="B19" i="12"/>
  <c r="C19" i="12"/>
  <c r="A20" i="12"/>
  <c r="B20" i="12"/>
  <c r="C20" i="12"/>
  <c r="A21" i="12"/>
  <c r="B21" i="12"/>
  <c r="C21" i="12"/>
  <c r="A22" i="12"/>
  <c r="B22" i="12"/>
  <c r="C22" i="12"/>
  <c r="A23" i="12"/>
  <c r="B23" i="12"/>
  <c r="C23" i="12"/>
  <c r="A24" i="12"/>
  <c r="B24" i="12"/>
  <c r="C24" i="12"/>
  <c r="A25" i="12"/>
  <c r="B25" i="12"/>
  <c r="C25" i="12"/>
  <c r="A26" i="12"/>
  <c r="B26" i="12"/>
  <c r="C26" i="12"/>
  <c r="A27" i="12"/>
  <c r="B27" i="12"/>
  <c r="C27" i="12"/>
  <c r="A28" i="12"/>
  <c r="B28" i="12"/>
  <c r="C28" i="12"/>
  <c r="A29" i="12"/>
  <c r="B29" i="12"/>
  <c r="C29" i="12"/>
  <c r="A30" i="12"/>
  <c r="B30" i="12"/>
  <c r="C30" i="12"/>
  <c r="A31" i="12"/>
  <c r="B31" i="12"/>
  <c r="C31" i="12"/>
  <c r="A32" i="12"/>
  <c r="B32" i="12"/>
  <c r="C32" i="12"/>
  <c r="A33" i="12"/>
  <c r="B33" i="12"/>
  <c r="C33" i="12"/>
  <c r="A34" i="12"/>
  <c r="B34" i="12"/>
  <c r="C34" i="12"/>
  <c r="A35" i="12"/>
  <c r="B35" i="12"/>
  <c r="C35" i="12"/>
  <c r="A36" i="12"/>
  <c r="B36" i="12"/>
  <c r="C36" i="12"/>
  <c r="A37" i="12"/>
  <c r="B37" i="12"/>
  <c r="C37" i="12"/>
  <c r="A38" i="12"/>
  <c r="B38" i="12"/>
  <c r="C38" i="12"/>
  <c r="A39" i="12"/>
  <c r="B39" i="12"/>
  <c r="C39" i="12"/>
  <c r="A40" i="12"/>
  <c r="B40" i="12"/>
  <c r="C40" i="12"/>
  <c r="A41" i="12"/>
  <c r="B41" i="12"/>
  <c r="C41" i="12"/>
  <c r="A42" i="12"/>
  <c r="B42" i="12"/>
  <c r="C42" i="12"/>
  <c r="A43" i="12"/>
  <c r="B43" i="12"/>
  <c r="C43" i="12"/>
  <c r="A44" i="12"/>
  <c r="B44" i="12"/>
  <c r="C44" i="12"/>
  <c r="A45" i="12"/>
  <c r="B45" i="12"/>
  <c r="C45" i="12"/>
  <c r="A46" i="12"/>
  <c r="B46" i="12"/>
  <c r="C46" i="12"/>
  <c r="A47" i="12"/>
  <c r="B47" i="12"/>
  <c r="C47" i="12"/>
  <c r="A48" i="12"/>
  <c r="B48" i="12"/>
  <c r="C48" i="12"/>
  <c r="A49" i="12"/>
  <c r="B49" i="12"/>
  <c r="C49" i="12"/>
  <c r="A50" i="12"/>
  <c r="B50" i="12"/>
  <c r="C50" i="12"/>
  <c r="A51" i="12"/>
  <c r="B51" i="12"/>
  <c r="C51" i="12"/>
  <c r="A52" i="12"/>
  <c r="B52" i="12"/>
  <c r="C52" i="12"/>
  <c r="A53" i="12"/>
  <c r="B53" i="12"/>
  <c r="C53" i="12"/>
  <c r="A54" i="12"/>
  <c r="B54" i="12"/>
  <c r="C54" i="12"/>
  <c r="A55" i="12"/>
  <c r="B55" i="12"/>
  <c r="C55" i="12"/>
  <c r="A56" i="12"/>
  <c r="B56" i="12"/>
  <c r="C56" i="12"/>
  <c r="A57" i="12"/>
  <c r="B57" i="12"/>
  <c r="C57" i="12"/>
  <c r="A58" i="12"/>
  <c r="B58" i="12"/>
  <c r="C58" i="12"/>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A58" i="10"/>
  <c r="B58" i="10"/>
  <c r="C58" i="10"/>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A57" i="8"/>
  <c r="B57" i="8"/>
  <c r="C57" i="8"/>
  <c r="A58" i="8"/>
  <c r="B58" i="8"/>
  <c r="C58" i="8"/>
  <c r="A11" i="6"/>
  <c r="B11" i="6"/>
  <c r="C11" i="6"/>
  <c r="A12" i="6"/>
  <c r="B12" i="6"/>
  <c r="C12" i="6"/>
  <c r="A13" i="6"/>
  <c r="B13" i="6"/>
  <c r="C13" i="6"/>
  <c r="A14" i="6"/>
  <c r="B14" i="6"/>
  <c r="C14" i="6"/>
  <c r="A15" i="6"/>
  <c r="B15" i="6"/>
  <c r="C15" i="6"/>
  <c r="A16" i="6"/>
  <c r="B16" i="6"/>
  <c r="C16" i="6"/>
  <c r="A17" i="6"/>
  <c r="B17" i="6"/>
  <c r="C17" i="6"/>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32" i="6"/>
  <c r="B32" i="6"/>
  <c r="C32" i="6"/>
  <c r="A33" i="6"/>
  <c r="B33" i="6"/>
  <c r="C33" i="6"/>
  <c r="A34" i="6"/>
  <c r="B34" i="6"/>
  <c r="C34" i="6"/>
  <c r="A35" i="6"/>
  <c r="B35" i="6"/>
  <c r="C35" i="6"/>
  <c r="A36" i="6"/>
  <c r="B36" i="6"/>
  <c r="C36" i="6"/>
  <c r="A37" i="6"/>
  <c r="B37" i="6"/>
  <c r="C37" i="6"/>
  <c r="A38" i="6"/>
  <c r="B38" i="6"/>
  <c r="C38" i="6"/>
  <c r="A39" i="6"/>
  <c r="B39" i="6"/>
  <c r="C39" i="6"/>
  <c r="A40" i="6"/>
  <c r="B40" i="6"/>
  <c r="C40" i="6"/>
  <c r="A41" i="6"/>
  <c r="B41" i="6"/>
  <c r="C41" i="6"/>
  <c r="A42" i="6"/>
  <c r="B42" i="6"/>
  <c r="C42" i="6"/>
  <c r="A43" i="6"/>
  <c r="B43" i="6"/>
  <c r="C43" i="6"/>
  <c r="A44" i="6"/>
  <c r="B44" i="6"/>
  <c r="C44" i="6"/>
  <c r="A45" i="6"/>
  <c r="B45" i="6"/>
  <c r="C45" i="6"/>
  <c r="A46" i="6"/>
  <c r="B46" i="6"/>
  <c r="C46" i="6"/>
  <c r="A47" i="6"/>
  <c r="B47" i="6"/>
  <c r="C47" i="6"/>
  <c r="A48" i="6"/>
  <c r="B48" i="6"/>
  <c r="C48" i="6"/>
  <c r="A49" i="6"/>
  <c r="B49" i="6"/>
  <c r="C49" i="6"/>
  <c r="A50" i="6"/>
  <c r="B50" i="6"/>
  <c r="C50" i="6"/>
  <c r="A51" i="6"/>
  <c r="B51" i="6"/>
  <c r="C51" i="6"/>
  <c r="A52" i="6"/>
  <c r="B52" i="6"/>
  <c r="C52" i="6"/>
  <c r="A53" i="6"/>
  <c r="B53" i="6"/>
  <c r="C53" i="6"/>
  <c r="A54" i="6"/>
  <c r="B54" i="6"/>
  <c r="C54" i="6"/>
  <c r="A55" i="6"/>
  <c r="B55" i="6"/>
  <c r="C55" i="6"/>
  <c r="A56" i="6"/>
  <c r="B56" i="6"/>
  <c r="C56" i="6"/>
  <c r="A57" i="6"/>
  <c r="B57" i="6"/>
  <c r="C57" i="6"/>
  <c r="A58" i="6"/>
  <c r="B58" i="6"/>
  <c r="C58" i="6"/>
  <c r="A11" i="27"/>
  <c r="B11" i="27"/>
  <c r="C11" i="27"/>
  <c r="A12" i="27"/>
  <c r="B12" i="27"/>
  <c r="C12" i="27"/>
  <c r="A13" i="27"/>
  <c r="B13" i="27"/>
  <c r="C13" i="27"/>
  <c r="A14" i="27"/>
  <c r="B14" i="27"/>
  <c r="C14" i="27"/>
  <c r="A15" i="27"/>
  <c r="B15" i="27"/>
  <c r="C15" i="27"/>
  <c r="A16" i="27"/>
  <c r="B16" i="27"/>
  <c r="C16" i="27"/>
  <c r="A17" i="27"/>
  <c r="B17" i="27"/>
  <c r="C17" i="27"/>
  <c r="A18" i="27"/>
  <c r="B18" i="27"/>
  <c r="C18" i="27"/>
  <c r="A19" i="27"/>
  <c r="B19" i="27"/>
  <c r="C19" i="27"/>
  <c r="A20" i="27"/>
  <c r="B20" i="27"/>
  <c r="C20" i="27"/>
  <c r="A21" i="27"/>
  <c r="B21" i="27"/>
  <c r="C21" i="27"/>
  <c r="A22" i="27"/>
  <c r="B22" i="27"/>
  <c r="C22" i="27"/>
  <c r="A23" i="27"/>
  <c r="B23" i="27"/>
  <c r="C23" i="27"/>
  <c r="A24" i="27"/>
  <c r="B24" i="27"/>
  <c r="C24" i="27"/>
  <c r="A25" i="27"/>
  <c r="B25" i="27"/>
  <c r="C25" i="27"/>
  <c r="A26" i="27"/>
  <c r="B26" i="27"/>
  <c r="C26" i="27"/>
  <c r="A27" i="27"/>
  <c r="B27" i="27"/>
  <c r="C27" i="27"/>
  <c r="A28" i="27"/>
  <c r="B28" i="27"/>
  <c r="C28" i="27"/>
  <c r="A29" i="27"/>
  <c r="B29" i="27"/>
  <c r="C29" i="27"/>
  <c r="A30" i="27"/>
  <c r="B30" i="27"/>
  <c r="C30" i="27"/>
  <c r="A31" i="27"/>
  <c r="B31" i="27"/>
  <c r="C31" i="27"/>
  <c r="A32" i="27"/>
  <c r="B32" i="27"/>
  <c r="C32" i="27"/>
  <c r="A33" i="27"/>
  <c r="B33" i="27"/>
  <c r="C33" i="27"/>
  <c r="A34" i="27"/>
  <c r="B34" i="27"/>
  <c r="C34" i="27"/>
  <c r="A35" i="27"/>
  <c r="B35" i="27"/>
  <c r="C35" i="27"/>
  <c r="A36" i="27"/>
  <c r="B36" i="27"/>
  <c r="C36" i="27"/>
  <c r="A37" i="27"/>
  <c r="B37" i="27"/>
  <c r="C37" i="27"/>
  <c r="A38" i="27"/>
  <c r="B38" i="27"/>
  <c r="C38" i="27"/>
  <c r="A39" i="27"/>
  <c r="B39" i="27"/>
  <c r="C39" i="27"/>
  <c r="A40" i="27"/>
  <c r="B40" i="27"/>
  <c r="C40" i="27"/>
  <c r="A41" i="27"/>
  <c r="B41" i="27"/>
  <c r="C41" i="27"/>
  <c r="A42" i="27"/>
  <c r="B42" i="27"/>
  <c r="C42" i="27"/>
  <c r="A43" i="27"/>
  <c r="B43" i="27"/>
  <c r="C43" i="27"/>
  <c r="A44" i="27"/>
  <c r="B44" i="27"/>
  <c r="C44" i="27"/>
  <c r="A45" i="27"/>
  <c r="B45" i="27"/>
  <c r="C45" i="27"/>
  <c r="A46" i="27"/>
  <c r="B46" i="27"/>
  <c r="C46" i="27"/>
  <c r="A47" i="27"/>
  <c r="B47" i="27"/>
  <c r="C47" i="27"/>
  <c r="A48" i="27"/>
  <c r="B48" i="27"/>
  <c r="C48" i="27"/>
  <c r="A49" i="27"/>
  <c r="B49" i="27"/>
  <c r="C49" i="27"/>
  <c r="A50" i="27"/>
  <c r="B50" i="27"/>
  <c r="C50" i="27"/>
  <c r="A51" i="27"/>
  <c r="B51" i="27"/>
  <c r="C51" i="27"/>
  <c r="A52" i="27"/>
  <c r="B52" i="27"/>
  <c r="C52" i="27"/>
  <c r="A53" i="27"/>
  <c r="B53" i="27"/>
  <c r="C53" i="27"/>
  <c r="A54" i="27"/>
  <c r="B54" i="27"/>
  <c r="C54" i="27"/>
  <c r="A55" i="27"/>
  <c r="B55" i="27"/>
  <c r="C55" i="27"/>
  <c r="A56" i="27"/>
  <c r="B56" i="27"/>
  <c r="C56" i="27"/>
  <c r="A57" i="27"/>
  <c r="B57" i="27"/>
  <c r="C57" i="27"/>
  <c r="A58" i="27"/>
  <c r="B58" i="27"/>
  <c r="C58" i="27"/>
  <c r="A11" i="25"/>
  <c r="B11" i="25"/>
  <c r="C11" i="25"/>
  <c r="A12" i="25"/>
  <c r="B12" i="25"/>
  <c r="C12" i="25"/>
  <c r="A13" i="25"/>
  <c r="B13" i="25"/>
  <c r="C13" i="25"/>
  <c r="A14" i="25"/>
  <c r="B14" i="25"/>
  <c r="C14" i="25"/>
  <c r="A15" i="25"/>
  <c r="B15" i="25"/>
  <c r="C15" i="25"/>
  <c r="A16" i="25"/>
  <c r="B16" i="25"/>
  <c r="C16" i="25"/>
  <c r="A17" i="25"/>
  <c r="B17" i="25"/>
  <c r="C17" i="25"/>
  <c r="A18" i="25"/>
  <c r="B18" i="25"/>
  <c r="C18" i="25"/>
  <c r="A19" i="25"/>
  <c r="B19" i="25"/>
  <c r="C19" i="25"/>
  <c r="A20" i="25"/>
  <c r="B20" i="25"/>
  <c r="C20" i="25"/>
  <c r="A21" i="25"/>
  <c r="B21" i="25"/>
  <c r="C21" i="25"/>
  <c r="A22" i="25"/>
  <c r="B22" i="25"/>
  <c r="C22" i="25"/>
  <c r="A23" i="25"/>
  <c r="B23" i="25"/>
  <c r="C23" i="25"/>
  <c r="A24" i="25"/>
  <c r="B24" i="25"/>
  <c r="C24" i="25"/>
  <c r="A25" i="25"/>
  <c r="B25" i="25"/>
  <c r="C25" i="25"/>
  <c r="A26" i="25"/>
  <c r="B26" i="25"/>
  <c r="C26" i="25"/>
  <c r="A27" i="25"/>
  <c r="B27" i="25"/>
  <c r="C27" i="25"/>
  <c r="A28" i="25"/>
  <c r="B28" i="25"/>
  <c r="C28" i="25"/>
  <c r="A29" i="25"/>
  <c r="B29" i="25"/>
  <c r="C29" i="25"/>
  <c r="A30" i="25"/>
  <c r="B30" i="25"/>
  <c r="C30" i="25"/>
  <c r="A31" i="25"/>
  <c r="B31" i="25"/>
  <c r="C31" i="25"/>
  <c r="A32" i="25"/>
  <c r="B32" i="25"/>
  <c r="C32" i="25"/>
  <c r="A33" i="25"/>
  <c r="B33" i="25"/>
  <c r="C33" i="25"/>
  <c r="A34" i="25"/>
  <c r="B34" i="25"/>
  <c r="C34" i="25"/>
  <c r="A35" i="25"/>
  <c r="B35" i="25"/>
  <c r="C35" i="25"/>
  <c r="A36" i="25"/>
  <c r="B36" i="25"/>
  <c r="C36" i="25"/>
  <c r="A37" i="25"/>
  <c r="B37" i="25"/>
  <c r="C37" i="25"/>
  <c r="A38" i="25"/>
  <c r="B38" i="25"/>
  <c r="C38" i="25"/>
  <c r="A39" i="25"/>
  <c r="B39" i="25"/>
  <c r="C39" i="25"/>
  <c r="A40" i="25"/>
  <c r="B40" i="25"/>
  <c r="C40" i="25"/>
  <c r="A41" i="25"/>
  <c r="B41" i="25"/>
  <c r="C41" i="25"/>
  <c r="A42" i="25"/>
  <c r="B42" i="25"/>
  <c r="C42" i="25"/>
  <c r="A43" i="25"/>
  <c r="B43" i="25"/>
  <c r="C43" i="25"/>
  <c r="A44" i="25"/>
  <c r="B44" i="25"/>
  <c r="C44" i="25"/>
  <c r="A45" i="25"/>
  <c r="B45" i="25"/>
  <c r="C45" i="25"/>
  <c r="A46" i="25"/>
  <c r="B46" i="25"/>
  <c r="C46" i="25"/>
  <c r="A47" i="25"/>
  <c r="B47" i="25"/>
  <c r="C47" i="25"/>
  <c r="A48" i="25"/>
  <c r="B48" i="25"/>
  <c r="C48" i="25"/>
  <c r="A49" i="25"/>
  <c r="B49" i="25"/>
  <c r="C49" i="25"/>
  <c r="A50" i="25"/>
  <c r="B50" i="25"/>
  <c r="C50" i="25"/>
  <c r="A51" i="25"/>
  <c r="B51" i="25"/>
  <c r="C51" i="25"/>
  <c r="A52" i="25"/>
  <c r="B52" i="25"/>
  <c r="C52" i="25"/>
  <c r="A53" i="25"/>
  <c r="B53" i="25"/>
  <c r="C53" i="25"/>
  <c r="A54" i="25"/>
  <c r="B54" i="25"/>
  <c r="C54" i="25"/>
  <c r="A55" i="25"/>
  <c r="B55" i="25"/>
  <c r="C55" i="25"/>
  <c r="A56" i="25"/>
  <c r="B56" i="25"/>
  <c r="C56" i="25"/>
  <c r="A57" i="25"/>
  <c r="B57" i="25"/>
  <c r="C57" i="25"/>
  <c r="A58" i="25"/>
  <c r="B58" i="25"/>
  <c r="C58" i="25"/>
  <c r="A11" i="21"/>
  <c r="B11" i="21"/>
  <c r="C11" i="21"/>
  <c r="A12" i="21"/>
  <c r="B12" i="21"/>
  <c r="C12" i="21"/>
  <c r="A13" i="21"/>
  <c r="B13" i="21"/>
  <c r="C13" i="21"/>
  <c r="A14" i="21"/>
  <c r="B14" i="21"/>
  <c r="C14" i="21"/>
  <c r="A15" i="21"/>
  <c r="B15" i="21"/>
  <c r="C15" i="21"/>
  <c r="A16" i="21"/>
  <c r="B16" i="21"/>
  <c r="C16" i="21"/>
  <c r="A17" i="21"/>
  <c r="B17" i="21"/>
  <c r="C17" i="21"/>
  <c r="A18" i="21"/>
  <c r="B18" i="21"/>
  <c r="C18" i="21"/>
  <c r="A19" i="21"/>
  <c r="B19" i="21"/>
  <c r="C19" i="21"/>
  <c r="A20" i="21"/>
  <c r="B20" i="21"/>
  <c r="C20" i="21"/>
  <c r="A21" i="21"/>
  <c r="B21" i="21"/>
  <c r="C21" i="21"/>
  <c r="A22" i="21"/>
  <c r="B22" i="21"/>
  <c r="C22" i="21"/>
  <c r="A23" i="21"/>
  <c r="B23" i="21"/>
  <c r="C23" i="21"/>
  <c r="A24" i="21"/>
  <c r="B24" i="21"/>
  <c r="C24" i="21"/>
  <c r="A25" i="21"/>
  <c r="B25" i="21"/>
  <c r="C25" i="21"/>
  <c r="A26" i="21"/>
  <c r="B26" i="21"/>
  <c r="C26" i="21"/>
  <c r="A27" i="21"/>
  <c r="B27" i="21"/>
  <c r="C27" i="21"/>
  <c r="A28" i="21"/>
  <c r="B28" i="21"/>
  <c r="C28" i="21"/>
  <c r="A29" i="21"/>
  <c r="B29" i="21"/>
  <c r="C29" i="21"/>
  <c r="A30" i="21"/>
  <c r="B30" i="21"/>
  <c r="C30" i="21"/>
  <c r="A31" i="21"/>
  <c r="B31" i="21"/>
  <c r="C31" i="21"/>
  <c r="A32" i="21"/>
  <c r="B32" i="21"/>
  <c r="C32" i="21"/>
  <c r="A33" i="21"/>
  <c r="B33" i="21"/>
  <c r="C33" i="21"/>
  <c r="A34" i="21"/>
  <c r="B34" i="21"/>
  <c r="C34" i="21"/>
  <c r="A35" i="21"/>
  <c r="B35" i="21"/>
  <c r="C35" i="21"/>
  <c r="A36" i="21"/>
  <c r="B36" i="21"/>
  <c r="C36" i="21"/>
  <c r="A37" i="21"/>
  <c r="B37" i="21"/>
  <c r="C37" i="21"/>
  <c r="A38"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A49" i="21"/>
  <c r="B49" i="21"/>
  <c r="C49" i="21"/>
  <c r="A50" i="21"/>
  <c r="B50" i="21"/>
  <c r="C50" i="21"/>
  <c r="A51" i="21"/>
  <c r="B51" i="21"/>
  <c r="C51" i="21"/>
  <c r="A52" i="21"/>
  <c r="B52" i="21"/>
  <c r="C52" i="21"/>
  <c r="A53" i="21"/>
  <c r="B53" i="21"/>
  <c r="C53" i="21"/>
  <c r="A54" i="21"/>
  <c r="B54" i="21"/>
  <c r="C54" i="21"/>
  <c r="A55" i="21"/>
  <c r="B55" i="21"/>
  <c r="C55" i="21"/>
  <c r="A56" i="21"/>
  <c r="B56" i="21"/>
  <c r="C56" i="21"/>
  <c r="A57" i="21"/>
  <c r="B57" i="21"/>
  <c r="C57" i="21"/>
  <c r="A58" i="21"/>
  <c r="B58" i="21"/>
  <c r="C58" i="21"/>
  <c r="A11" i="19"/>
  <c r="B11" i="19"/>
  <c r="C11" i="19"/>
  <c r="A12" i="19"/>
  <c r="B12" i="19"/>
  <c r="C12" i="19"/>
  <c r="A13" i="19"/>
  <c r="B13" i="19"/>
  <c r="C13" i="19"/>
  <c r="A14" i="19"/>
  <c r="B14" i="19"/>
  <c r="C14" i="19"/>
  <c r="A15" i="19"/>
  <c r="B15" i="19"/>
  <c r="C15" i="19"/>
  <c r="A16" i="19"/>
  <c r="B16" i="19"/>
  <c r="C16" i="19"/>
  <c r="A17" i="19"/>
  <c r="B17" i="19"/>
  <c r="C17" i="19"/>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11" i="17"/>
  <c r="B11" i="17"/>
  <c r="C11" i="17"/>
  <c r="A12" i="17"/>
  <c r="B12" i="17"/>
  <c r="C12" i="17"/>
  <c r="A13" i="17"/>
  <c r="B13" i="17"/>
  <c r="C13" i="17"/>
  <c r="A14" i="17"/>
  <c r="B14" i="17"/>
  <c r="C14" i="17"/>
  <c r="A15" i="17"/>
  <c r="B15" i="17"/>
  <c r="C15" i="17"/>
  <c r="A16" i="17"/>
  <c r="B16" i="17"/>
  <c r="C16" i="17"/>
  <c r="A17" i="17"/>
  <c r="B17" i="17"/>
  <c r="C17" i="17"/>
  <c r="A18" i="17"/>
  <c r="B18" i="17"/>
  <c r="C18" i="17"/>
  <c r="A19" i="17"/>
  <c r="B19" i="17"/>
  <c r="C19" i="17"/>
  <c r="A20" i="17"/>
  <c r="B20" i="17"/>
  <c r="C20" i="17"/>
  <c r="A21" i="17"/>
  <c r="B21" i="17"/>
  <c r="C21" i="17"/>
  <c r="A22" i="17"/>
  <c r="B22" i="17"/>
  <c r="C22" i="17"/>
  <c r="A23" i="17"/>
  <c r="B23" i="17"/>
  <c r="C23" i="17"/>
  <c r="A24" i="17"/>
  <c r="B24" i="17"/>
  <c r="C24" i="17"/>
  <c r="A25" i="17"/>
  <c r="B25" i="17"/>
  <c r="C25" i="17"/>
  <c r="A26" i="17"/>
  <c r="B26" i="17"/>
  <c r="C26" i="17"/>
  <c r="A27" i="17"/>
  <c r="B27" i="17"/>
  <c r="C27" i="17"/>
  <c r="A28" i="17"/>
  <c r="B28" i="17"/>
  <c r="C28" i="17"/>
  <c r="A29" i="17"/>
  <c r="B29" i="17"/>
  <c r="C29" i="17"/>
  <c r="A30" i="17"/>
  <c r="B30" i="17"/>
  <c r="C30" i="17"/>
  <c r="A31" i="17"/>
  <c r="B31" i="17"/>
  <c r="C31" i="17"/>
  <c r="A32" i="17"/>
  <c r="B32" i="17"/>
  <c r="C32" i="17"/>
  <c r="A33" i="17"/>
  <c r="B33" i="17"/>
  <c r="C33" i="17"/>
  <c r="A34" i="17"/>
  <c r="B34" i="17"/>
  <c r="C34" i="17"/>
  <c r="A35" i="17"/>
  <c r="B35" i="17"/>
  <c r="C35" i="17"/>
  <c r="A36" i="17"/>
  <c r="B36" i="17"/>
  <c r="C36" i="17"/>
  <c r="A37" i="17"/>
  <c r="B37" i="17"/>
  <c r="C37" i="17"/>
  <c r="A38" i="17"/>
  <c r="B38" i="17"/>
  <c r="C38" i="17"/>
  <c r="A39" i="17"/>
  <c r="B39" i="17"/>
  <c r="C39" i="17"/>
  <c r="A40" i="17"/>
  <c r="B40" i="17"/>
  <c r="C40" i="17"/>
  <c r="A41" i="17"/>
  <c r="B41" i="17"/>
  <c r="C41" i="17"/>
  <c r="A42" i="17"/>
  <c r="B42" i="17"/>
  <c r="C42" i="17"/>
  <c r="A43" i="17"/>
  <c r="B43" i="17"/>
  <c r="C43" i="17"/>
  <c r="A44" i="17"/>
  <c r="B44" i="17"/>
  <c r="C44" i="17"/>
  <c r="A45" i="17"/>
  <c r="B45" i="17"/>
  <c r="C45" i="17"/>
  <c r="A46" i="17"/>
  <c r="B46" i="17"/>
  <c r="C46" i="17"/>
  <c r="A47" i="17"/>
  <c r="B47" i="17"/>
  <c r="C47" i="17"/>
  <c r="A48" i="17"/>
  <c r="B48" i="17"/>
  <c r="C48" i="17"/>
  <c r="A49" i="17"/>
  <c r="B49" i="17"/>
  <c r="C49" i="17"/>
  <c r="A50" i="17"/>
  <c r="B50" i="17"/>
  <c r="C50" i="17"/>
  <c r="A51" i="17"/>
  <c r="B51" i="17"/>
  <c r="C51" i="17"/>
  <c r="A52" i="17"/>
  <c r="B52" i="17"/>
  <c r="C52" i="17"/>
  <c r="A53" i="17"/>
  <c r="B53" i="17"/>
  <c r="C53" i="17"/>
  <c r="A54" i="17"/>
  <c r="B54" i="17"/>
  <c r="C54" i="17"/>
  <c r="A55" i="17"/>
  <c r="B55" i="17"/>
  <c r="C55" i="17"/>
  <c r="A56" i="17"/>
  <c r="B56" i="17"/>
  <c r="C56" i="17"/>
  <c r="A57" i="17"/>
  <c r="B57" i="17"/>
  <c r="C57" i="17"/>
  <c r="A58" i="17"/>
  <c r="B58" i="17"/>
  <c r="C58" i="17"/>
  <c r="B36" i="39"/>
  <c r="B37" i="39"/>
  <c r="B38" i="39"/>
  <c r="B39" i="39"/>
  <c r="B40" i="39"/>
  <c r="B41" i="39"/>
  <c r="B42" i="39"/>
  <c r="B43" i="39"/>
  <c r="V34" i="39"/>
  <c r="Z34" i="39"/>
  <c r="AD34" i="39"/>
  <c r="AL34" i="39"/>
  <c r="BF34" i="39"/>
  <c r="N35" i="39"/>
  <c r="R35" i="39"/>
  <c r="Z35" i="39"/>
  <c r="AD35" i="39"/>
  <c r="AL35" i="39"/>
  <c r="AP35" i="39"/>
  <c r="BB35" i="39"/>
  <c r="N36" i="39"/>
  <c r="V36" i="39"/>
  <c r="Z36" i="39"/>
  <c r="AD36" i="39"/>
  <c r="AL36" i="39"/>
  <c r="BF36" i="39"/>
  <c r="R37" i="39"/>
  <c r="Z37" i="39"/>
  <c r="AD37" i="39"/>
  <c r="AL37" i="39"/>
  <c r="AP37" i="39"/>
  <c r="AX37" i="39"/>
  <c r="BB37" i="39"/>
  <c r="N38" i="39"/>
  <c r="V38" i="39"/>
  <c r="Z38" i="39"/>
  <c r="AD38" i="39"/>
  <c r="AL38" i="39"/>
  <c r="BF38" i="39"/>
  <c r="R39" i="39"/>
  <c r="AD39" i="39"/>
  <c r="BB39" i="39"/>
  <c r="N40" i="39"/>
  <c r="V40" i="39"/>
  <c r="Z40" i="39"/>
  <c r="AD40" i="39"/>
  <c r="AL40" i="39"/>
  <c r="AX40" i="39"/>
  <c r="BF40" i="39"/>
  <c r="R41" i="39"/>
  <c r="V41" i="39"/>
  <c r="AD41" i="39"/>
  <c r="AP41" i="39"/>
  <c r="AX41" i="39"/>
  <c r="N42" i="39"/>
  <c r="V42" i="39"/>
  <c r="Z42" i="39"/>
  <c r="AD42" i="39"/>
  <c r="AL42" i="39"/>
  <c r="BF42" i="39"/>
  <c r="R43" i="39"/>
  <c r="V43" i="39"/>
  <c r="AD43" i="39"/>
  <c r="AX43" i="39"/>
  <c r="BB43" i="39"/>
  <c r="J8" i="39"/>
  <c r="J10" i="39"/>
  <c r="J12" i="39"/>
  <c r="J14" i="39"/>
  <c r="J16" i="39"/>
  <c r="J18" i="39"/>
  <c r="J20" i="39"/>
  <c r="J21" i="39"/>
  <c r="J22" i="39"/>
  <c r="J23" i="39"/>
  <c r="J25" i="39"/>
  <c r="J26" i="39"/>
  <c r="J27" i="39"/>
  <c r="J29" i="39"/>
  <c r="J30" i="39"/>
  <c r="J31" i="39"/>
  <c r="J32" i="39"/>
  <c r="J33" i="39"/>
  <c r="J34" i="39"/>
  <c r="J35" i="39"/>
  <c r="J37" i="39"/>
  <c r="J39" i="39"/>
  <c r="J41" i="39"/>
  <c r="J43" i="39"/>
  <c r="U69" i="51"/>
  <c r="U68" i="51"/>
  <c r="C6" i="51"/>
  <c r="D6" i="51"/>
  <c r="E6" i="51"/>
  <c r="G6" i="51"/>
  <c r="H6" i="51"/>
  <c r="M6" i="51"/>
  <c r="C24" i="39"/>
  <c r="C18" i="39"/>
  <c r="C22" i="39"/>
  <c r="C19" i="39"/>
  <c r="C23" i="39"/>
  <c r="D5" i="19"/>
  <c r="AZ2" i="39" s="1"/>
  <c r="J5" i="13"/>
  <c r="J5" i="11"/>
  <c r="J5" i="9"/>
  <c r="J5" i="7"/>
  <c r="J5" i="5"/>
  <c r="J5" i="26"/>
  <c r="J5" i="24"/>
  <c r="J5" i="20"/>
  <c r="J5" i="18"/>
  <c r="J5" i="16"/>
  <c r="J5" i="15"/>
  <c r="R5" i="16"/>
  <c r="R5" i="18"/>
  <c r="R5" i="20"/>
  <c r="R5" i="24"/>
  <c r="R5" i="26"/>
  <c r="R5" i="5"/>
  <c r="R5" i="7"/>
  <c r="R5" i="9"/>
  <c r="R5" i="11"/>
  <c r="R5" i="13"/>
  <c r="S5" i="13"/>
  <c r="S5" i="11"/>
  <c r="S5" i="9"/>
  <c r="S5" i="7"/>
  <c r="S5" i="5"/>
  <c r="S5" i="26"/>
  <c r="S5" i="24"/>
  <c r="S5" i="20"/>
  <c r="S5" i="18"/>
  <c r="S5" i="16"/>
  <c r="S5" i="15"/>
  <c r="R5" i="15"/>
  <c r="I2" i="14"/>
  <c r="A2" i="14"/>
  <c r="I2" i="12"/>
  <c r="A2" i="12"/>
  <c r="I2" i="10"/>
  <c r="A2" i="10"/>
  <c r="I2" i="8"/>
  <c r="A2" i="8"/>
  <c r="I2" i="6"/>
  <c r="A2" i="6"/>
  <c r="I2" i="27"/>
  <c r="A2" i="27"/>
  <c r="I2" i="25"/>
  <c r="A2" i="25"/>
  <c r="I2" i="21"/>
  <c r="A2" i="21"/>
  <c r="I2" i="19"/>
  <c r="A2" i="19"/>
  <c r="I2" i="17"/>
  <c r="A2" i="17"/>
  <c r="I2" i="3"/>
  <c r="A2" i="3"/>
  <c r="B1" i="47"/>
  <c r="C2" i="47"/>
  <c r="D2" i="47"/>
  <c r="C5" i="47"/>
  <c r="F5" i="47"/>
  <c r="C6" i="47"/>
  <c r="F6" i="47"/>
  <c r="C7" i="47"/>
  <c r="F7" i="47"/>
  <c r="C8" i="47"/>
  <c r="F8" i="47"/>
  <c r="C9" i="47"/>
  <c r="F9" i="47"/>
  <c r="C10" i="47"/>
  <c r="F10" i="47"/>
  <c r="C11" i="47"/>
  <c r="F11" i="47"/>
  <c r="C12" i="47"/>
  <c r="F12" i="47"/>
  <c r="C13" i="47"/>
  <c r="F13" i="47"/>
  <c r="C14" i="47"/>
  <c r="F14" i="47"/>
  <c r="C15" i="47"/>
  <c r="F15" i="47"/>
  <c r="C16" i="47"/>
  <c r="F16" i="47"/>
  <c r="C17" i="47"/>
  <c r="F17" i="47"/>
  <c r="C18" i="47"/>
  <c r="F18" i="47"/>
  <c r="C19" i="47"/>
  <c r="F19" i="47"/>
  <c r="F20" i="47"/>
  <c r="F21" i="47"/>
  <c r="F22" i="47"/>
  <c r="F23" i="47"/>
  <c r="F24" i="47"/>
  <c r="F25" i="47"/>
  <c r="F26" i="47"/>
  <c r="F27" i="47"/>
  <c r="F28" i="47"/>
  <c r="F29" i="47"/>
  <c r="F30" i="47"/>
  <c r="F31" i="47"/>
  <c r="F32" i="47"/>
  <c r="F33" i="47"/>
  <c r="F34" i="47"/>
  <c r="F35" i="47"/>
  <c r="F36" i="47"/>
  <c r="F37" i="47"/>
  <c r="F38" i="47"/>
  <c r="F39" i="47"/>
  <c r="F40" i="47"/>
  <c r="F41" i="47"/>
  <c r="F42" i="47"/>
  <c r="C13" i="39"/>
  <c r="A1" i="39"/>
  <c r="E1" i="39"/>
  <c r="M1" i="39"/>
  <c r="D5" i="2"/>
  <c r="D2" i="39" s="1"/>
  <c r="D5" i="3"/>
  <c r="H2" i="39"/>
  <c r="D5" i="14"/>
  <c r="L2" i="39" s="1"/>
  <c r="D5" i="12"/>
  <c r="P2" i="39"/>
  <c r="D5" i="10"/>
  <c r="T2" i="39" s="1"/>
  <c r="D5" i="8"/>
  <c r="X2" i="39"/>
  <c r="D5" i="6"/>
  <c r="AB2" i="39" s="1"/>
  <c r="D5" i="27"/>
  <c r="AJ2" i="39"/>
  <c r="D5" i="25"/>
  <c r="AN2" i="39" s="1"/>
  <c r="D5" i="21"/>
  <c r="AV2" i="39"/>
  <c r="C7" i="39"/>
  <c r="C8" i="39"/>
  <c r="C9" i="39"/>
  <c r="C10" i="39"/>
  <c r="C11" i="39"/>
  <c r="C12" i="39"/>
  <c r="C14" i="39"/>
  <c r="C15" i="39"/>
  <c r="C16" i="39"/>
  <c r="C17" i="39"/>
  <c r="C20" i="39"/>
  <c r="C21" i="39"/>
  <c r="C25" i="39"/>
  <c r="C26" i="39"/>
  <c r="C27" i="39"/>
  <c r="C28" i="39"/>
  <c r="C29" i="39"/>
  <c r="C30" i="39"/>
  <c r="C31" i="39"/>
  <c r="C32" i="39"/>
  <c r="C36" i="39"/>
  <c r="C37" i="39"/>
  <c r="C38" i="39"/>
  <c r="C39" i="39"/>
  <c r="C40" i="39"/>
  <c r="C41" i="39"/>
  <c r="C42" i="39"/>
  <c r="C43" i="39"/>
  <c r="D3" i="51"/>
  <c r="M3" i="51"/>
  <c r="X3" i="51"/>
  <c r="D4" i="51"/>
  <c r="M4" i="51"/>
  <c r="V4" i="51"/>
  <c r="F6" i="51"/>
  <c r="I6" i="51"/>
  <c r="J6" i="51"/>
  <c r="K6" i="51"/>
  <c r="L6" i="51"/>
  <c r="N6" i="51"/>
  <c r="O6" i="51"/>
  <c r="P6" i="51"/>
  <c r="C9" i="51"/>
  <c r="D9" i="51"/>
  <c r="E9" i="51"/>
  <c r="F9" i="51"/>
  <c r="G9" i="51"/>
  <c r="H9" i="51"/>
  <c r="I9" i="51"/>
  <c r="J9" i="51"/>
  <c r="K9" i="51"/>
  <c r="L9" i="51"/>
  <c r="M9" i="51"/>
  <c r="N9" i="51"/>
  <c r="O9" i="51"/>
  <c r="P9" i="51"/>
  <c r="C27" i="51"/>
  <c r="D27" i="51"/>
  <c r="E27" i="51"/>
  <c r="F27" i="51"/>
  <c r="G27" i="51"/>
  <c r="H27" i="51"/>
  <c r="I27" i="51"/>
  <c r="J27" i="51"/>
  <c r="K27" i="51"/>
  <c r="L27" i="51"/>
  <c r="M27" i="51"/>
  <c r="N27" i="51"/>
  <c r="O27" i="51"/>
  <c r="P27" i="51"/>
  <c r="C46" i="51"/>
  <c r="D46" i="51"/>
  <c r="E46" i="51"/>
  <c r="F46" i="51"/>
  <c r="G46" i="51"/>
  <c r="H46" i="51"/>
  <c r="I46" i="51"/>
  <c r="J46" i="51"/>
  <c r="K46" i="51"/>
  <c r="L46" i="51"/>
  <c r="M46" i="51"/>
  <c r="N46" i="51"/>
  <c r="O46" i="51"/>
  <c r="P46" i="51"/>
  <c r="L66" i="51"/>
  <c r="U66" i="51"/>
  <c r="B9" i="1"/>
  <c r="B10" i="1"/>
  <c r="B9" i="3"/>
  <c r="B10" i="3"/>
  <c r="B9" i="15"/>
  <c r="B10" i="15"/>
  <c r="B9" i="14"/>
  <c r="B10" i="14"/>
  <c r="B9" i="13"/>
  <c r="B10" i="13"/>
  <c r="B9" i="12"/>
  <c r="B10" i="12"/>
  <c r="B9" i="11"/>
  <c r="B10" i="11"/>
  <c r="B9" i="10"/>
  <c r="B10" i="10"/>
  <c r="B9" i="9"/>
  <c r="B10" i="9"/>
  <c r="B9" i="8"/>
  <c r="B10" i="8"/>
  <c r="B9" i="7"/>
  <c r="B10" i="7"/>
  <c r="B9" i="6"/>
  <c r="B10" i="6"/>
  <c r="B9" i="5"/>
  <c r="B10" i="5"/>
  <c r="B9" i="27"/>
  <c r="B10" i="27"/>
  <c r="B9" i="26"/>
  <c r="B10" i="26"/>
  <c r="B9" i="25"/>
  <c r="B10" i="25"/>
  <c r="B9" i="24"/>
  <c r="B10" i="24"/>
  <c r="B9" i="21"/>
  <c r="B10" i="21"/>
  <c r="B9" i="20"/>
  <c r="B10" i="20"/>
  <c r="B9" i="19"/>
  <c r="B10" i="19"/>
  <c r="B9" i="18"/>
  <c r="B10" i="18"/>
  <c r="B9" i="17"/>
  <c r="B10" i="17"/>
  <c r="B9" i="16"/>
  <c r="B10" i="16"/>
  <c r="A2" i="16"/>
  <c r="K2" i="16"/>
  <c r="A5" i="16"/>
  <c r="C5" i="16"/>
  <c r="D5" i="16"/>
  <c r="A9" i="16"/>
  <c r="C9" i="16"/>
  <c r="A10" i="16"/>
  <c r="C10" i="16"/>
  <c r="A5" i="17"/>
  <c r="C5" i="17"/>
  <c r="I5" i="17"/>
  <c r="E64" i="17" s="1"/>
  <c r="A9" i="17"/>
  <c r="C9" i="17"/>
  <c r="A10" i="17"/>
  <c r="C10" i="17"/>
  <c r="R63" i="17"/>
  <c r="A2" i="18"/>
  <c r="K2" i="18"/>
  <c r="A5" i="18"/>
  <c r="C5" i="18"/>
  <c r="D5" i="18"/>
  <c r="A9" i="18"/>
  <c r="C9" i="18"/>
  <c r="A10" i="18"/>
  <c r="C10" i="18"/>
  <c r="A5" i="19"/>
  <c r="C5" i="19"/>
  <c r="I5" i="19"/>
  <c r="E64" i="19" s="1"/>
  <c r="A9" i="19"/>
  <c r="C9" i="19"/>
  <c r="A10" i="19"/>
  <c r="C10" i="19"/>
  <c r="R63" i="19"/>
  <c r="A2" i="20"/>
  <c r="K2" i="20"/>
  <c r="A5" i="20"/>
  <c r="C5" i="20"/>
  <c r="D5" i="20"/>
  <c r="A9" i="20"/>
  <c r="C9" i="20"/>
  <c r="A10" i="20"/>
  <c r="C10" i="20"/>
  <c r="A5" i="21"/>
  <c r="C5" i="21"/>
  <c r="I5" i="21"/>
  <c r="E64" i="21"/>
  <c r="A9" i="21"/>
  <c r="C9" i="21"/>
  <c r="A10" i="21"/>
  <c r="C10" i="21"/>
  <c r="R63" i="21"/>
  <c r="A2" i="24"/>
  <c r="K2" i="24"/>
  <c r="A5" i="24"/>
  <c r="C5" i="24"/>
  <c r="D5" i="24"/>
  <c r="A9" i="24"/>
  <c r="C9" i="24"/>
  <c r="A10" i="24"/>
  <c r="C10" i="24"/>
  <c r="A5" i="25"/>
  <c r="C5" i="25"/>
  <c r="I5" i="25"/>
  <c r="E64" i="25"/>
  <c r="A9" i="25"/>
  <c r="C9" i="25"/>
  <c r="A10" i="25"/>
  <c r="C10" i="25"/>
  <c r="R63" i="25"/>
  <c r="A2" i="26"/>
  <c r="K2" i="26"/>
  <c r="A5" i="26"/>
  <c r="C5" i="26"/>
  <c r="D5" i="26"/>
  <c r="A9" i="26"/>
  <c r="C9" i="26"/>
  <c r="A10" i="26"/>
  <c r="C10" i="26"/>
  <c r="A5" i="27"/>
  <c r="C5" i="27"/>
  <c r="I5" i="27"/>
  <c r="E64" i="27"/>
  <c r="A9" i="27"/>
  <c r="C9" i="27"/>
  <c r="A10" i="27"/>
  <c r="C10" i="27"/>
  <c r="R63" i="27"/>
  <c r="A2" i="5"/>
  <c r="K2" i="5"/>
  <c r="A5" i="5"/>
  <c r="C5" i="5"/>
  <c r="D5" i="5"/>
  <c r="A9" i="5"/>
  <c r="C9" i="5"/>
  <c r="A10" i="5"/>
  <c r="C10" i="5"/>
  <c r="A5" i="6"/>
  <c r="C5" i="6"/>
  <c r="I5" i="6"/>
  <c r="E64" i="6"/>
  <c r="A9" i="6"/>
  <c r="C9" i="6"/>
  <c r="A10" i="6"/>
  <c r="C10" i="6"/>
  <c r="R63" i="6"/>
  <c r="A2" i="7"/>
  <c r="K2" i="7"/>
  <c r="A5" i="7"/>
  <c r="C5" i="7"/>
  <c r="D5" i="7"/>
  <c r="A9" i="7"/>
  <c r="C9" i="7"/>
  <c r="A10" i="7"/>
  <c r="C10" i="7"/>
  <c r="A5" i="8"/>
  <c r="C5" i="8"/>
  <c r="I5" i="8"/>
  <c r="E64" i="8"/>
  <c r="A9" i="8"/>
  <c r="C9" i="8"/>
  <c r="A10" i="8"/>
  <c r="C10" i="8"/>
  <c r="R63" i="8"/>
  <c r="A2" i="9"/>
  <c r="K2" i="9"/>
  <c r="A5" i="9"/>
  <c r="C5" i="9"/>
  <c r="D5" i="9"/>
  <c r="A9" i="9"/>
  <c r="C9" i="9"/>
  <c r="A10" i="9"/>
  <c r="C10" i="9"/>
  <c r="A5" i="10"/>
  <c r="C5" i="10"/>
  <c r="I5" i="10"/>
  <c r="E64" i="10"/>
  <c r="A9" i="10"/>
  <c r="C9" i="10"/>
  <c r="A10" i="10"/>
  <c r="C10" i="10"/>
  <c r="R63" i="10"/>
  <c r="A2" i="11"/>
  <c r="K2" i="11"/>
  <c r="A5" i="11"/>
  <c r="C5" i="11"/>
  <c r="D5" i="11"/>
  <c r="A9" i="11"/>
  <c r="C9" i="11"/>
  <c r="A10" i="11"/>
  <c r="C10" i="11"/>
  <c r="A5" i="12"/>
  <c r="C5" i="12"/>
  <c r="I5" i="12"/>
  <c r="E64" i="12"/>
  <c r="A9" i="12"/>
  <c r="C9" i="12"/>
  <c r="A10" i="12"/>
  <c r="C10" i="12"/>
  <c r="R63" i="12"/>
  <c r="A2" i="13"/>
  <c r="A5" i="13"/>
  <c r="C5" i="13"/>
  <c r="D5" i="13"/>
  <c r="A9" i="13"/>
  <c r="C9" i="13"/>
  <c r="A10" i="13"/>
  <c r="C10" i="13"/>
  <c r="A5" i="14"/>
  <c r="C5" i="14"/>
  <c r="I5" i="14"/>
  <c r="E64" i="14" s="1"/>
  <c r="A9" i="14"/>
  <c r="C9" i="14"/>
  <c r="A10" i="14"/>
  <c r="C10" i="14"/>
  <c r="R63" i="14"/>
  <c r="A2" i="15"/>
  <c r="K2" i="15"/>
  <c r="A5" i="15"/>
  <c r="C5" i="15"/>
  <c r="D5" i="15"/>
  <c r="A9" i="15"/>
  <c r="C9" i="15"/>
  <c r="A10" i="15"/>
  <c r="C10" i="15"/>
  <c r="A5" i="3"/>
  <c r="C5" i="3"/>
  <c r="I5" i="3"/>
  <c r="E64" i="3"/>
  <c r="A9" i="3"/>
  <c r="C9" i="3"/>
  <c r="A10" i="3"/>
  <c r="C10" i="3"/>
  <c r="R63" i="3"/>
  <c r="A2" i="1"/>
  <c r="A5" i="1"/>
  <c r="C5" i="1"/>
  <c r="A9" i="1"/>
  <c r="C9" i="1"/>
  <c r="A10" i="1"/>
  <c r="C10" i="1"/>
  <c r="A2" i="2"/>
  <c r="I2" i="2"/>
  <c r="A5" i="2"/>
  <c r="C5" i="2"/>
  <c r="I5" i="2"/>
  <c r="E64" i="2" s="1"/>
  <c r="R63" i="2"/>
  <c r="F61" i="2"/>
  <c r="E5" i="39"/>
  <c r="G5" i="39" s="1"/>
  <c r="BK16" i="56"/>
  <c r="BK12" i="56"/>
  <c r="BK22" i="56"/>
  <c r="BK19" i="56"/>
  <c r="W51" i="39"/>
  <c r="BW51" i="39"/>
  <c r="Q58" i="72"/>
  <c r="R58" i="72"/>
  <c r="Q56" i="72"/>
  <c r="R56" i="72"/>
  <c r="Q54" i="72"/>
  <c r="R54" i="72"/>
  <c r="Q52" i="72"/>
  <c r="R52" i="72"/>
  <c r="Q50" i="72"/>
  <c r="R50" i="72"/>
  <c r="Q48" i="72"/>
  <c r="R48" i="72"/>
  <c r="R46" i="72"/>
  <c r="Q46" i="72"/>
  <c r="Q44" i="72"/>
  <c r="R44" i="72"/>
  <c r="R42" i="72"/>
  <c r="Q42" i="72"/>
  <c r="R40" i="72"/>
  <c r="Q40" i="72"/>
  <c r="Q38" i="72"/>
  <c r="R38" i="72"/>
  <c r="R34" i="72"/>
  <c r="Q34" i="72"/>
  <c r="R30" i="72"/>
  <c r="Q30" i="72"/>
  <c r="R26" i="72"/>
  <c r="Q26" i="72"/>
  <c r="R22" i="72"/>
  <c r="Q22" i="72"/>
  <c r="R55" i="73"/>
  <c r="Q55" i="73"/>
  <c r="Q54" i="73"/>
  <c r="R54" i="73"/>
  <c r="R48" i="73"/>
  <c r="Q48" i="73"/>
  <c r="Q45" i="73"/>
  <c r="R45" i="73"/>
  <c r="R44" i="73"/>
  <c r="Q44" i="73"/>
  <c r="Q38" i="73"/>
  <c r="R38" i="73"/>
  <c r="BG52" i="39"/>
  <c r="CF52" i="39"/>
  <c r="AM34" i="39"/>
  <c r="CA34" i="39" s="1"/>
  <c r="W43" i="39"/>
  <c r="BW43" i="39"/>
  <c r="R33" i="73"/>
  <c r="Q33" i="73"/>
  <c r="R27" i="73"/>
  <c r="Q27" i="73"/>
  <c r="Q26" i="73"/>
  <c r="R26" i="73"/>
  <c r="R23" i="73"/>
  <c r="Q23" i="73"/>
  <c r="R21" i="73"/>
  <c r="Q21" i="73"/>
  <c r="Q16" i="73"/>
  <c r="R16" i="73"/>
  <c r="U57" i="2"/>
  <c r="U51" i="2"/>
  <c r="D46" i="39"/>
  <c r="U50" i="2"/>
  <c r="D36" i="39"/>
  <c r="U41" i="2"/>
  <c r="U35" i="2"/>
  <c r="D30" i="39"/>
  <c r="D29" i="39"/>
  <c r="U34" i="2"/>
  <c r="D20" i="39"/>
  <c r="U25" i="2"/>
  <c r="U19" i="2"/>
  <c r="U18" i="2"/>
  <c r="D13" i="39"/>
  <c r="E50" i="39"/>
  <c r="E42" i="39"/>
  <c r="E34" i="39"/>
  <c r="E26" i="39"/>
  <c r="E18" i="39"/>
  <c r="E10" i="39"/>
  <c r="G10" i="39" s="1"/>
  <c r="BS10" i="39" s="1"/>
  <c r="U41" i="3"/>
  <c r="U33" i="3"/>
  <c r="U25" i="3"/>
  <c r="U17" i="3"/>
  <c r="U41" i="65"/>
  <c r="BL36" i="39"/>
  <c r="U33" i="65"/>
  <c r="BL28" i="39"/>
  <c r="U25" i="65"/>
  <c r="BL20" i="39"/>
  <c r="U14" i="65"/>
  <c r="BL9" i="39"/>
  <c r="D52" i="39"/>
  <c r="R57" i="73"/>
  <c r="Q57" i="73"/>
  <c r="Q56" i="73"/>
  <c r="R56" i="73"/>
  <c r="R51" i="73"/>
  <c r="Q51" i="73"/>
  <c r="Q50" i="73"/>
  <c r="R50" i="73"/>
  <c r="R47" i="73"/>
  <c r="Q47" i="73"/>
  <c r="Y40" i="73"/>
  <c r="O40" i="73"/>
  <c r="R37" i="73"/>
  <c r="Q37" i="73"/>
  <c r="Q36" i="73"/>
  <c r="R36" i="73"/>
  <c r="Q30" i="73"/>
  <c r="R30" i="73"/>
  <c r="R25" i="73"/>
  <c r="Q25" i="73"/>
  <c r="R19" i="73"/>
  <c r="Q19" i="73"/>
  <c r="Q18" i="73"/>
  <c r="R18" i="73"/>
  <c r="R15" i="73"/>
  <c r="Q15" i="73"/>
  <c r="R13" i="73"/>
  <c r="Q13" i="73"/>
  <c r="U9" i="2"/>
  <c r="D48" i="39"/>
  <c r="U53" i="2"/>
  <c r="U47" i="2"/>
  <c r="D42" i="39"/>
  <c r="U46" i="2"/>
  <c r="D32" i="39"/>
  <c r="U37" i="2"/>
  <c r="U31" i="2"/>
  <c r="D26" i="39"/>
  <c r="D25" i="39"/>
  <c r="U30" i="2"/>
  <c r="D16" i="39"/>
  <c r="U21" i="2"/>
  <c r="U15" i="2"/>
  <c r="D10" i="39"/>
  <c r="D9" i="39"/>
  <c r="U14" i="2"/>
  <c r="E52" i="39"/>
  <c r="E44" i="39"/>
  <c r="E36" i="39"/>
  <c r="E28" i="39"/>
  <c r="E20" i="39"/>
  <c r="E12" i="39"/>
  <c r="U50" i="3"/>
  <c r="U42" i="3"/>
  <c r="U34" i="3"/>
  <c r="U26" i="3"/>
  <c r="U50" i="65"/>
  <c r="BL45" i="39"/>
  <c r="U42" i="65"/>
  <c r="BL37" i="39"/>
  <c r="U34" i="65"/>
  <c r="BL29" i="39"/>
  <c r="U26" i="65"/>
  <c r="BL21" i="39"/>
  <c r="BL52" i="39"/>
  <c r="H52" i="39"/>
  <c r="D45" i="39"/>
  <c r="D14" i="39"/>
  <c r="R57" i="72"/>
  <c r="Q57" i="72"/>
  <c r="R55" i="72"/>
  <c r="Q55" i="72"/>
  <c r="R53" i="72"/>
  <c r="Q53" i="72"/>
  <c r="R51" i="72"/>
  <c r="Q51" i="72"/>
  <c r="R49" i="72"/>
  <c r="Q49" i="72"/>
  <c r="R47" i="72"/>
  <c r="Q47" i="72"/>
  <c r="R45" i="72"/>
  <c r="Q45" i="72"/>
  <c r="R43" i="72"/>
  <c r="Q43" i="72"/>
  <c r="R41" i="72"/>
  <c r="Q41" i="72"/>
  <c r="R39" i="72"/>
  <c r="Q39" i="72"/>
  <c r="R37" i="72"/>
  <c r="Q37" i="72"/>
  <c r="R35" i="72"/>
  <c r="Q35" i="72"/>
  <c r="R33" i="72"/>
  <c r="Q33" i="72"/>
  <c r="R31" i="72"/>
  <c r="Q31" i="72"/>
  <c r="R29" i="72"/>
  <c r="Q29" i="72"/>
  <c r="R27" i="72"/>
  <c r="Q27" i="72"/>
  <c r="R25" i="72"/>
  <c r="Q25" i="72"/>
  <c r="R23" i="72"/>
  <c r="Q23" i="72"/>
  <c r="R21" i="72"/>
  <c r="Q21" i="72"/>
  <c r="Y58" i="73"/>
  <c r="O58" i="73"/>
  <c r="Y49" i="73"/>
  <c r="O49" i="73"/>
  <c r="R43" i="73"/>
  <c r="Q43" i="73"/>
  <c r="Q42" i="73"/>
  <c r="R42" i="73"/>
  <c r="Y39" i="73"/>
  <c r="O39" i="73"/>
  <c r="Y32" i="73"/>
  <c r="O32" i="73"/>
  <c r="Y28" i="73"/>
  <c r="O28" i="73"/>
  <c r="Q22" i="73"/>
  <c r="R22" i="73"/>
  <c r="Y17" i="73"/>
  <c r="O17" i="73"/>
  <c r="BZ26" i="39"/>
  <c r="AS35" i="39"/>
  <c r="Y9" i="73"/>
  <c r="O9" i="73"/>
  <c r="U58" i="2"/>
  <c r="D44" i="39"/>
  <c r="U49" i="2"/>
  <c r="U43" i="2"/>
  <c r="D38" i="39"/>
  <c r="D37" i="39"/>
  <c r="U42" i="2"/>
  <c r="D28" i="39"/>
  <c r="U33" i="2"/>
  <c r="U27" i="2"/>
  <c r="D22" i="39"/>
  <c r="D21" i="39"/>
  <c r="U26" i="2"/>
  <c r="D12" i="39"/>
  <c r="U17" i="2"/>
  <c r="U11" i="2"/>
  <c r="D6" i="39"/>
  <c r="E46" i="39"/>
  <c r="E38" i="39"/>
  <c r="E30" i="39"/>
  <c r="E22" i="39"/>
  <c r="E14" i="39"/>
  <c r="E6" i="39"/>
  <c r="U45" i="3"/>
  <c r="U37" i="3"/>
  <c r="U29" i="3"/>
  <c r="U21" i="3"/>
  <c r="U13" i="3"/>
  <c r="U37" i="65"/>
  <c r="BL32" i="39"/>
  <c r="U29" i="65"/>
  <c r="BL24" i="39"/>
  <c r="U24" i="65"/>
  <c r="BL19" i="39"/>
  <c r="U20" i="65"/>
  <c r="BL15" i="39"/>
  <c r="U16" i="65"/>
  <c r="BL11" i="39"/>
  <c r="Y53" i="73"/>
  <c r="O53" i="73"/>
  <c r="Y52" i="73"/>
  <c r="O52" i="73"/>
  <c r="Q46" i="73"/>
  <c r="R46" i="73"/>
  <c r="Y41" i="73"/>
  <c r="O41" i="73"/>
  <c r="R35" i="73"/>
  <c r="Q35" i="73"/>
  <c r="Q34" i="73"/>
  <c r="R34" i="73"/>
  <c r="Y31" i="73"/>
  <c r="O31" i="73"/>
  <c r="Y29" i="73"/>
  <c r="O29" i="73"/>
  <c r="Y24" i="73"/>
  <c r="O24" i="73"/>
  <c r="Y20" i="73"/>
  <c r="O20" i="73"/>
  <c r="Q14" i="73"/>
  <c r="R14" i="73"/>
  <c r="BZ22" i="39"/>
  <c r="R11" i="73"/>
  <c r="Q11" i="73"/>
  <c r="U55" i="2"/>
  <c r="D50" i="39"/>
  <c r="U54" i="2"/>
  <c r="D40" i="39"/>
  <c r="U45" i="2"/>
  <c r="U39" i="2"/>
  <c r="D34" i="39"/>
  <c r="D33" i="39"/>
  <c r="U38" i="2"/>
  <c r="D24" i="39"/>
  <c r="U29" i="2"/>
  <c r="U23" i="2"/>
  <c r="D18" i="39"/>
  <c r="U22" i="2"/>
  <c r="D17" i="39"/>
  <c r="D8" i="39"/>
  <c r="U13" i="2"/>
  <c r="E48" i="39"/>
  <c r="E40" i="39"/>
  <c r="E32" i="39"/>
  <c r="E24" i="39"/>
  <c r="E16" i="39"/>
  <c r="E8" i="39"/>
  <c r="U10" i="3"/>
  <c r="U10" i="64"/>
  <c r="U10" i="19"/>
  <c r="U10" i="25"/>
  <c r="U10" i="6"/>
  <c r="U10" i="10"/>
  <c r="U10" i="14"/>
  <c r="U54" i="3"/>
  <c r="U46" i="3"/>
  <c r="U38" i="3"/>
  <c r="U30" i="3"/>
  <c r="U14" i="3"/>
  <c r="U54" i="65"/>
  <c r="BL49" i="39"/>
  <c r="U46" i="65"/>
  <c r="BL41" i="39"/>
  <c r="U38" i="65"/>
  <c r="BL33" i="39"/>
  <c r="U30" i="65"/>
  <c r="BL25" i="39"/>
  <c r="U21" i="65"/>
  <c r="BL16" i="39"/>
  <c r="U17" i="65"/>
  <c r="BL12" i="39"/>
  <c r="U12" i="65"/>
  <c r="BL7" i="39"/>
  <c r="K6" i="39"/>
  <c r="B11" i="75"/>
  <c r="B11" i="74"/>
  <c r="B11" i="72"/>
  <c r="B58" i="75"/>
  <c r="B58" i="74"/>
  <c r="B58" i="72"/>
  <c r="B50" i="75"/>
  <c r="B50" i="74"/>
  <c r="B50" i="72"/>
  <c r="B42" i="75"/>
  <c r="B42" i="74"/>
  <c r="B42" i="72"/>
  <c r="B34" i="75"/>
  <c r="B34" i="74"/>
  <c r="B34" i="72"/>
  <c r="B26" i="75"/>
  <c r="B26" i="74"/>
  <c r="B26" i="72"/>
  <c r="B18" i="75"/>
  <c r="B18" i="74"/>
  <c r="B18" i="72"/>
  <c r="C12" i="74"/>
  <c r="C12" i="75"/>
  <c r="A10" i="74"/>
  <c r="A10" i="72"/>
  <c r="A67" i="2"/>
  <c r="AS34" i="39"/>
  <c r="AD4" i="39"/>
  <c r="V4" i="39"/>
  <c r="N4" i="39"/>
  <c r="V9" i="65"/>
  <c r="R9" i="65"/>
  <c r="S9" i="65"/>
  <c r="T9" i="65"/>
  <c r="V9" i="17"/>
  <c r="R9" i="17"/>
  <c r="S9" i="17"/>
  <c r="T9" i="17"/>
  <c r="V9" i="21"/>
  <c r="R9" i="21"/>
  <c r="S9" i="21"/>
  <c r="T9" i="21"/>
  <c r="V9" i="27"/>
  <c r="R9" i="27"/>
  <c r="S9" i="27"/>
  <c r="T9" i="27"/>
  <c r="V9" i="8"/>
  <c r="R9" i="8"/>
  <c r="S9" i="8"/>
  <c r="T9" i="8"/>
  <c r="V9" i="12"/>
  <c r="R9" i="12"/>
  <c r="S9" i="12"/>
  <c r="T9" i="12"/>
  <c r="V55" i="3"/>
  <c r="R55" i="3"/>
  <c r="S55" i="3"/>
  <c r="T55" i="3"/>
  <c r="V51" i="3"/>
  <c r="R51" i="3"/>
  <c r="S51" i="3"/>
  <c r="T51" i="3"/>
  <c r="V47" i="3"/>
  <c r="R47" i="3"/>
  <c r="S47" i="3"/>
  <c r="T47" i="3"/>
  <c r="V43" i="3"/>
  <c r="R43" i="3"/>
  <c r="S43" i="3"/>
  <c r="T43" i="3"/>
  <c r="V39" i="3"/>
  <c r="R39" i="3"/>
  <c r="S39" i="3"/>
  <c r="T39" i="3"/>
  <c r="V35" i="3"/>
  <c r="R35" i="3"/>
  <c r="S35" i="3"/>
  <c r="T35" i="3"/>
  <c r="V31" i="3"/>
  <c r="R31" i="3"/>
  <c r="S31" i="3"/>
  <c r="T31" i="3"/>
  <c r="V27" i="3"/>
  <c r="R27" i="3"/>
  <c r="S27" i="3"/>
  <c r="T27" i="3"/>
  <c r="V23" i="3"/>
  <c r="R23" i="3"/>
  <c r="S23" i="3"/>
  <c r="T23" i="3"/>
  <c r="V19" i="3"/>
  <c r="R19" i="3"/>
  <c r="S19" i="3"/>
  <c r="T19" i="3"/>
  <c r="V15" i="3"/>
  <c r="R15" i="3"/>
  <c r="S15" i="3"/>
  <c r="T15" i="3"/>
  <c r="V11" i="3"/>
  <c r="R11" i="3"/>
  <c r="S11" i="3"/>
  <c r="T11" i="3"/>
  <c r="V55" i="65"/>
  <c r="R55" i="65"/>
  <c r="S55" i="65"/>
  <c r="T55" i="65"/>
  <c r="V51" i="65"/>
  <c r="R51" i="65"/>
  <c r="S51" i="65"/>
  <c r="T51" i="65"/>
  <c r="V47" i="65"/>
  <c r="R47" i="65"/>
  <c r="S47" i="65"/>
  <c r="T47" i="65"/>
  <c r="V43" i="65"/>
  <c r="R43" i="65"/>
  <c r="S43" i="65"/>
  <c r="T43" i="65"/>
  <c r="V39" i="65"/>
  <c r="R39" i="65"/>
  <c r="S39" i="65"/>
  <c r="T39" i="65"/>
  <c r="V35" i="65"/>
  <c r="R35" i="65"/>
  <c r="S35" i="65"/>
  <c r="T35" i="65"/>
  <c r="V31" i="65"/>
  <c r="R31" i="65"/>
  <c r="S31" i="65"/>
  <c r="T31" i="65"/>
  <c r="V27" i="65"/>
  <c r="R27" i="65"/>
  <c r="S27" i="65"/>
  <c r="T27" i="65"/>
  <c r="S36" i="72"/>
  <c r="S32" i="72"/>
  <c r="S28" i="72"/>
  <c r="S24" i="72"/>
  <c r="A54" i="74"/>
  <c r="C52" i="74"/>
  <c r="A46" i="74"/>
  <c r="C44" i="74"/>
  <c r="A38" i="74"/>
  <c r="C36" i="74"/>
  <c r="A30" i="74"/>
  <c r="C28" i="74"/>
  <c r="A22" i="74"/>
  <c r="C20" i="74"/>
  <c r="A14" i="74"/>
  <c r="R9" i="72"/>
  <c r="C54" i="75"/>
  <c r="C54" i="73"/>
  <c r="B52" i="75"/>
  <c r="B52" i="74"/>
  <c r="B52" i="72"/>
  <c r="C46" i="75"/>
  <c r="C46" i="73"/>
  <c r="B44" i="75"/>
  <c r="B44" i="74"/>
  <c r="B44" i="72"/>
  <c r="C38" i="75"/>
  <c r="C38" i="73"/>
  <c r="B36" i="75"/>
  <c r="B36" i="74"/>
  <c r="B36" i="72"/>
  <c r="C30" i="75"/>
  <c r="C30" i="73"/>
  <c r="B28" i="75"/>
  <c r="B28" i="74"/>
  <c r="B28" i="72"/>
  <c r="C22" i="75"/>
  <c r="C22" i="73"/>
  <c r="B20" i="75"/>
  <c r="B20" i="74"/>
  <c r="B20" i="72"/>
  <c r="C14" i="75"/>
  <c r="C14" i="73"/>
  <c r="B12" i="75"/>
  <c r="B12" i="72"/>
  <c r="Q10" i="73"/>
  <c r="DK19" i="56"/>
  <c r="DK22" i="56"/>
  <c r="DK20" i="56"/>
  <c r="BB22" i="56"/>
  <c r="BB21" i="56"/>
  <c r="BB20" i="56"/>
  <c r="BB19" i="56"/>
  <c r="BB17" i="56"/>
  <c r="BB16" i="56"/>
  <c r="BB15" i="56"/>
  <c r="BB14" i="56"/>
  <c r="BB13" i="56"/>
  <c r="BB12" i="56"/>
  <c r="BB11" i="56"/>
  <c r="BB10" i="56"/>
  <c r="BH22" i="56"/>
  <c r="BH21" i="56"/>
  <c r="BH20" i="56"/>
  <c r="BH19" i="56"/>
  <c r="BH17" i="56"/>
  <c r="BH16" i="56"/>
  <c r="BH15" i="56"/>
  <c r="BH14" i="56"/>
  <c r="BH13" i="56"/>
  <c r="BH12" i="56"/>
  <c r="BH11" i="56"/>
  <c r="BH10" i="56"/>
  <c r="BN4" i="39"/>
  <c r="AX4" i="39"/>
  <c r="AA4" i="39"/>
  <c r="BX4" i="39" s="1"/>
  <c r="BK10" i="56"/>
  <c r="BK13" i="56"/>
  <c r="BK17" i="56"/>
  <c r="V10" i="65"/>
  <c r="R10" i="65"/>
  <c r="S10" i="65"/>
  <c r="T10" i="65"/>
  <c r="V10" i="17"/>
  <c r="R10" i="17"/>
  <c r="S10" i="17"/>
  <c r="T10" i="17"/>
  <c r="V10" i="21"/>
  <c r="R10" i="21"/>
  <c r="S10" i="21"/>
  <c r="T10" i="21"/>
  <c r="V10" i="27"/>
  <c r="R10" i="27"/>
  <c r="S10" i="27"/>
  <c r="T10" i="27"/>
  <c r="V10" i="8"/>
  <c r="R10" i="8"/>
  <c r="S10" i="8"/>
  <c r="T10" i="8"/>
  <c r="V10" i="12"/>
  <c r="R10" i="12"/>
  <c r="S10" i="12"/>
  <c r="T10" i="12"/>
  <c r="V23" i="65"/>
  <c r="R23" i="65"/>
  <c r="S23" i="65"/>
  <c r="T23" i="65"/>
  <c r="V19" i="65"/>
  <c r="R19" i="65"/>
  <c r="S19" i="65"/>
  <c r="T19" i="65"/>
  <c r="V15" i="65"/>
  <c r="R15" i="65"/>
  <c r="S15" i="65"/>
  <c r="T15" i="65"/>
  <c r="V13" i="65"/>
  <c r="R13" i="65"/>
  <c r="S13" i="65"/>
  <c r="T13" i="65"/>
  <c r="V11" i="65"/>
  <c r="R11" i="65"/>
  <c r="S11" i="65"/>
  <c r="T11" i="65"/>
  <c r="A10" i="75"/>
  <c r="B54" i="75"/>
  <c r="B54" i="74"/>
  <c r="B54" i="72"/>
  <c r="B46" i="75"/>
  <c r="B46" i="74"/>
  <c r="B46" i="72"/>
  <c r="B38" i="75"/>
  <c r="B38" i="74"/>
  <c r="B38" i="72"/>
  <c r="B30" i="75"/>
  <c r="B30" i="74"/>
  <c r="B30" i="72"/>
  <c r="B22" i="75"/>
  <c r="B22" i="74"/>
  <c r="B22" i="72"/>
  <c r="B14" i="75"/>
  <c r="B14" i="74"/>
  <c r="B14" i="72"/>
  <c r="A12" i="73"/>
  <c r="A12" i="75"/>
  <c r="A12" i="74"/>
  <c r="A16" i="73"/>
  <c r="A16" i="75"/>
  <c r="A20" i="73"/>
  <c r="A20" i="75"/>
  <c r="A24" i="73"/>
  <c r="A24" i="75"/>
  <c r="A28" i="73"/>
  <c r="A28" i="75"/>
  <c r="A32" i="73"/>
  <c r="A32" i="75"/>
  <c r="A36" i="73"/>
  <c r="A36" i="75"/>
  <c r="A40" i="73"/>
  <c r="A40" i="75"/>
  <c r="A44" i="73"/>
  <c r="A44" i="75"/>
  <c r="A48" i="73"/>
  <c r="A48" i="75"/>
  <c r="A52" i="73"/>
  <c r="A52" i="75"/>
  <c r="A56" i="73"/>
  <c r="A56" i="75"/>
  <c r="DK16" i="56"/>
  <c r="DK14" i="56"/>
  <c r="DK12" i="56"/>
  <c r="AS53" i="39"/>
  <c r="AS51" i="39"/>
  <c r="AS49" i="39"/>
  <c r="AS47" i="39"/>
  <c r="AS45" i="39"/>
  <c r="AS43" i="39"/>
  <c r="AS41" i="39"/>
  <c r="AS39" i="39"/>
  <c r="AS37" i="39"/>
  <c r="R4" i="39"/>
  <c r="BK14" i="56"/>
  <c r="BK20" i="56"/>
  <c r="V9" i="3"/>
  <c r="R9" i="3"/>
  <c r="S9" i="3"/>
  <c r="T9" i="3"/>
  <c r="V9" i="64"/>
  <c r="R9" i="64"/>
  <c r="S9" i="64"/>
  <c r="T9" i="64"/>
  <c r="V9" i="19"/>
  <c r="R9" i="19"/>
  <c r="S9" i="19"/>
  <c r="T9" i="19"/>
  <c r="V9" i="25"/>
  <c r="R9" i="25"/>
  <c r="S9" i="25"/>
  <c r="T9" i="25"/>
  <c r="V9" i="6"/>
  <c r="R9" i="6"/>
  <c r="S9" i="6"/>
  <c r="T9" i="6"/>
  <c r="V9" i="10"/>
  <c r="R9" i="10"/>
  <c r="S9" i="10"/>
  <c r="T9" i="10"/>
  <c r="V9" i="14"/>
  <c r="R9" i="14"/>
  <c r="S9" i="14"/>
  <c r="T9" i="14"/>
  <c r="A58" i="74"/>
  <c r="C56" i="74"/>
  <c r="A50" i="74"/>
  <c r="C48" i="74"/>
  <c r="A42" i="74"/>
  <c r="C40" i="74"/>
  <c r="A34" i="74"/>
  <c r="C32" i="74"/>
  <c r="A26" i="74"/>
  <c r="C24" i="74"/>
  <c r="A18" i="74"/>
  <c r="C16" i="74"/>
  <c r="C58" i="75"/>
  <c r="C58" i="73"/>
  <c r="B56" i="75"/>
  <c r="B56" i="74"/>
  <c r="B56" i="72"/>
  <c r="C50" i="75"/>
  <c r="C50" i="73"/>
  <c r="B48" i="75"/>
  <c r="B48" i="74"/>
  <c r="B48" i="72"/>
  <c r="C42" i="75"/>
  <c r="C42" i="73"/>
  <c r="B40" i="75"/>
  <c r="B40" i="74"/>
  <c r="B40" i="72"/>
  <c r="C34" i="75"/>
  <c r="C34" i="73"/>
  <c r="B32" i="75"/>
  <c r="B32" i="74"/>
  <c r="B32" i="72"/>
  <c r="C26" i="75"/>
  <c r="C26" i="73"/>
  <c r="B24" i="75"/>
  <c r="B24" i="74"/>
  <c r="B24" i="72"/>
  <c r="C18" i="75"/>
  <c r="C18" i="73"/>
  <c r="B16" i="75"/>
  <c r="B16" i="74"/>
  <c r="B16" i="72"/>
  <c r="BE22" i="56"/>
  <c r="BE21" i="56"/>
  <c r="BE20" i="56"/>
  <c r="BE19" i="56"/>
  <c r="BE17" i="56"/>
  <c r="BE16" i="56"/>
  <c r="BE15" i="56"/>
  <c r="BE14" i="56"/>
  <c r="BE13" i="56"/>
  <c r="BE12" i="56"/>
  <c r="BE11" i="56"/>
  <c r="BE10" i="56"/>
  <c r="Y12" i="73"/>
  <c r="O12" i="73"/>
  <c r="BJ4" i="39"/>
  <c r="BB4" i="39"/>
  <c r="AE4" i="39"/>
  <c r="BY4" i="39"/>
  <c r="W4" i="39"/>
  <c r="BW4" i="39" s="1"/>
  <c r="O4" i="39"/>
  <c r="BU4" i="39"/>
  <c r="BK11" i="56"/>
  <c r="BK15" i="56"/>
  <c r="V56" i="3"/>
  <c r="R56" i="3"/>
  <c r="S56" i="3"/>
  <c r="T56" i="3"/>
  <c r="V52" i="3"/>
  <c r="R52" i="3"/>
  <c r="S52" i="3"/>
  <c r="T52" i="3"/>
  <c r="V48" i="3"/>
  <c r="R48" i="3"/>
  <c r="S48" i="3"/>
  <c r="T48" i="3"/>
  <c r="V44" i="3"/>
  <c r="R44" i="3"/>
  <c r="S44" i="3"/>
  <c r="T44" i="3"/>
  <c r="V40" i="3"/>
  <c r="R40" i="3"/>
  <c r="S40" i="3"/>
  <c r="T40" i="3"/>
  <c r="V36" i="3"/>
  <c r="R36" i="3"/>
  <c r="S36" i="3"/>
  <c r="T36" i="3"/>
  <c r="V32" i="3"/>
  <c r="R32" i="3"/>
  <c r="S32" i="3"/>
  <c r="T32" i="3"/>
  <c r="V28" i="3"/>
  <c r="R28" i="3"/>
  <c r="S28" i="3"/>
  <c r="T28" i="3"/>
  <c r="V24" i="3"/>
  <c r="R24" i="3"/>
  <c r="S24" i="3"/>
  <c r="T24" i="3"/>
  <c r="V20" i="3"/>
  <c r="R20" i="3"/>
  <c r="S20" i="3"/>
  <c r="T20" i="3"/>
  <c r="V16" i="3"/>
  <c r="R16" i="3"/>
  <c r="S16" i="3"/>
  <c r="T16" i="3"/>
  <c r="V12" i="3"/>
  <c r="R12" i="3"/>
  <c r="S12" i="3"/>
  <c r="T12" i="3"/>
  <c r="V56" i="65"/>
  <c r="R56" i="65"/>
  <c r="S56" i="65"/>
  <c r="T56" i="65"/>
  <c r="V52" i="65"/>
  <c r="R52" i="65"/>
  <c r="S52" i="65"/>
  <c r="T52" i="65"/>
  <c r="V48" i="65"/>
  <c r="R48" i="65"/>
  <c r="S48" i="65"/>
  <c r="T48" i="65"/>
  <c r="V44" i="65"/>
  <c r="R44" i="65"/>
  <c r="S44" i="65"/>
  <c r="T44" i="65"/>
  <c r="V40" i="65"/>
  <c r="R40" i="65"/>
  <c r="S40" i="65"/>
  <c r="T40" i="65"/>
  <c r="V36" i="65"/>
  <c r="R36" i="65"/>
  <c r="S36" i="65"/>
  <c r="T36" i="65"/>
  <c r="V32" i="65"/>
  <c r="R32" i="65"/>
  <c r="S32" i="65"/>
  <c r="T32" i="65"/>
  <c r="V28" i="65"/>
  <c r="R28" i="65"/>
  <c r="S28" i="65"/>
  <c r="T28" i="65"/>
  <c r="V18" i="21"/>
  <c r="R18" i="21"/>
  <c r="S18" i="21"/>
  <c r="T18" i="21"/>
  <c r="V16" i="21"/>
  <c r="R16" i="21"/>
  <c r="S16" i="21"/>
  <c r="T16" i="21"/>
  <c r="V50" i="25"/>
  <c r="R50" i="25"/>
  <c r="S50" i="25"/>
  <c r="T50" i="25"/>
  <c r="V26" i="25"/>
  <c r="R26" i="25"/>
  <c r="S26" i="25"/>
  <c r="T26" i="25"/>
  <c r="V19" i="25"/>
  <c r="R19" i="25"/>
  <c r="S19" i="25"/>
  <c r="T19" i="25"/>
  <c r="V14" i="21"/>
  <c r="R14" i="21"/>
  <c r="S14" i="21"/>
  <c r="T14" i="21"/>
  <c r="V12" i="21"/>
  <c r="R12" i="21"/>
  <c r="S12" i="21"/>
  <c r="T12" i="21"/>
  <c r="V58" i="25"/>
  <c r="R58" i="25"/>
  <c r="S58" i="25"/>
  <c r="T58" i="25"/>
  <c r="V55" i="25"/>
  <c r="R55" i="25"/>
  <c r="S55" i="25"/>
  <c r="T55" i="25"/>
  <c r="V53" i="25"/>
  <c r="R53" i="25"/>
  <c r="S53" i="25"/>
  <c r="T53" i="25"/>
  <c r="V57" i="64"/>
  <c r="R57" i="64"/>
  <c r="S57" i="64"/>
  <c r="T57" i="64"/>
  <c r="V55" i="64"/>
  <c r="R55" i="64"/>
  <c r="S55" i="64"/>
  <c r="T55" i="64"/>
  <c r="V53" i="64"/>
  <c r="R53" i="64"/>
  <c r="S53" i="64"/>
  <c r="T53" i="64"/>
  <c r="V51" i="64"/>
  <c r="R51" i="64"/>
  <c r="S51" i="64"/>
  <c r="T51" i="64"/>
  <c r="V49" i="64"/>
  <c r="R49" i="64"/>
  <c r="S49" i="64"/>
  <c r="T49" i="64"/>
  <c r="V47" i="64"/>
  <c r="R47" i="64"/>
  <c r="S47" i="64"/>
  <c r="T47" i="64"/>
  <c r="V45" i="64"/>
  <c r="R45" i="64"/>
  <c r="S45" i="64"/>
  <c r="T45" i="64"/>
  <c r="V43" i="64"/>
  <c r="R43" i="64"/>
  <c r="S43" i="64"/>
  <c r="T43" i="64"/>
  <c r="V41" i="64"/>
  <c r="R41" i="64"/>
  <c r="S41" i="64"/>
  <c r="T41" i="64"/>
  <c r="V39" i="64"/>
  <c r="R39" i="64"/>
  <c r="S39" i="64"/>
  <c r="T39" i="64"/>
  <c r="V37" i="64"/>
  <c r="R37" i="64"/>
  <c r="S37" i="64"/>
  <c r="T37" i="64"/>
  <c r="V35" i="64"/>
  <c r="R35" i="64"/>
  <c r="S35" i="64"/>
  <c r="T35" i="64"/>
  <c r="V33" i="64"/>
  <c r="R33" i="64"/>
  <c r="S33" i="64"/>
  <c r="T33" i="64"/>
  <c r="V31" i="64"/>
  <c r="R31" i="64"/>
  <c r="S31" i="64"/>
  <c r="T31" i="64"/>
  <c r="V29" i="64"/>
  <c r="R29" i="64"/>
  <c r="S29" i="64"/>
  <c r="T29" i="64"/>
  <c r="V27" i="64"/>
  <c r="R27" i="64"/>
  <c r="S27" i="64"/>
  <c r="T27" i="64"/>
  <c r="V25" i="64"/>
  <c r="R25" i="64"/>
  <c r="S25" i="64"/>
  <c r="T25" i="64"/>
  <c r="V23" i="64"/>
  <c r="R23" i="64"/>
  <c r="S23" i="64"/>
  <c r="T23" i="64"/>
  <c r="V21" i="64"/>
  <c r="R21" i="64"/>
  <c r="S21" i="64"/>
  <c r="T21" i="64"/>
  <c r="V19" i="64"/>
  <c r="R19" i="64"/>
  <c r="S19" i="64"/>
  <c r="T19" i="64"/>
  <c r="V17" i="64"/>
  <c r="R17" i="64"/>
  <c r="S17" i="64"/>
  <c r="T17" i="64"/>
  <c r="V15" i="64"/>
  <c r="R15" i="64"/>
  <c r="S15" i="64"/>
  <c r="T15" i="64"/>
  <c r="V13" i="64"/>
  <c r="R13" i="64"/>
  <c r="S13" i="64"/>
  <c r="T13" i="64"/>
  <c r="V11" i="64"/>
  <c r="R11" i="64"/>
  <c r="S11" i="64"/>
  <c r="T11" i="64"/>
  <c r="V57" i="17"/>
  <c r="R57" i="17"/>
  <c r="S57" i="17"/>
  <c r="T57" i="17"/>
  <c r="V55" i="17"/>
  <c r="R55" i="17"/>
  <c r="S55" i="17"/>
  <c r="T55" i="17"/>
  <c r="V53" i="17"/>
  <c r="R53" i="17"/>
  <c r="S53" i="17"/>
  <c r="T53" i="17"/>
  <c r="V51" i="17"/>
  <c r="R51" i="17"/>
  <c r="S51" i="17"/>
  <c r="T51" i="17"/>
  <c r="V49" i="17"/>
  <c r="R49" i="17"/>
  <c r="S49" i="17"/>
  <c r="T49" i="17"/>
  <c r="V47" i="17"/>
  <c r="R47" i="17"/>
  <c r="S47" i="17"/>
  <c r="T47" i="17"/>
  <c r="V45" i="17"/>
  <c r="R45" i="17"/>
  <c r="S45" i="17"/>
  <c r="T45" i="17"/>
  <c r="V43" i="17"/>
  <c r="R43" i="17"/>
  <c r="S43" i="17"/>
  <c r="T43" i="17"/>
  <c r="V41" i="17"/>
  <c r="R41" i="17"/>
  <c r="S41" i="17"/>
  <c r="T41" i="17"/>
  <c r="V39" i="17"/>
  <c r="R39" i="17"/>
  <c r="S39" i="17"/>
  <c r="T39" i="17"/>
  <c r="V37" i="17"/>
  <c r="R37" i="17"/>
  <c r="S37" i="17"/>
  <c r="T37" i="17"/>
  <c r="V35" i="17"/>
  <c r="R35" i="17"/>
  <c r="S35" i="17"/>
  <c r="T35" i="17"/>
  <c r="V33" i="17"/>
  <c r="R33" i="17"/>
  <c r="S33" i="17"/>
  <c r="T33" i="17"/>
  <c r="V31" i="17"/>
  <c r="R31" i="17"/>
  <c r="S31" i="17"/>
  <c r="T31" i="17"/>
  <c r="V29" i="17"/>
  <c r="R29" i="17"/>
  <c r="S29" i="17"/>
  <c r="T29" i="17"/>
  <c r="V27" i="17"/>
  <c r="R27" i="17"/>
  <c r="S27" i="17"/>
  <c r="T27" i="17"/>
  <c r="V25" i="17"/>
  <c r="R25" i="17"/>
  <c r="S25" i="17"/>
  <c r="T25" i="17"/>
  <c r="V23" i="17"/>
  <c r="R23" i="17"/>
  <c r="S23" i="17"/>
  <c r="T23" i="17"/>
  <c r="V21" i="17"/>
  <c r="R21" i="17"/>
  <c r="S21" i="17"/>
  <c r="T21" i="17"/>
  <c r="V19" i="17"/>
  <c r="R19" i="17"/>
  <c r="S19" i="17"/>
  <c r="T19" i="17"/>
  <c r="V17" i="17"/>
  <c r="R17" i="17"/>
  <c r="S17" i="17"/>
  <c r="T17" i="17"/>
  <c r="V15" i="17"/>
  <c r="R15" i="17"/>
  <c r="S15" i="17"/>
  <c r="T15" i="17"/>
  <c r="V13" i="17"/>
  <c r="R13" i="17"/>
  <c r="S13" i="17"/>
  <c r="T13" i="17"/>
  <c r="V11" i="17"/>
  <c r="R11" i="17"/>
  <c r="S11" i="17"/>
  <c r="T11" i="17"/>
  <c r="V57" i="19"/>
  <c r="R57" i="19"/>
  <c r="S57" i="19"/>
  <c r="T57" i="19"/>
  <c r="V55" i="19"/>
  <c r="R55" i="19"/>
  <c r="S55" i="19"/>
  <c r="T55" i="19"/>
  <c r="V53" i="19"/>
  <c r="R53" i="19"/>
  <c r="S53" i="19"/>
  <c r="T53" i="19"/>
  <c r="V51" i="19"/>
  <c r="R51" i="19"/>
  <c r="S51" i="19"/>
  <c r="T51" i="19"/>
  <c r="V49" i="19"/>
  <c r="R49" i="19"/>
  <c r="S49" i="19"/>
  <c r="T49" i="19"/>
  <c r="V47" i="19"/>
  <c r="R47" i="19"/>
  <c r="S47" i="19"/>
  <c r="T47" i="19"/>
  <c r="V45" i="19"/>
  <c r="R45" i="19"/>
  <c r="S45" i="19"/>
  <c r="T45" i="19"/>
  <c r="V43" i="19"/>
  <c r="R43" i="19"/>
  <c r="S43" i="19"/>
  <c r="T43" i="19"/>
  <c r="V41" i="19"/>
  <c r="R41" i="19"/>
  <c r="S41" i="19"/>
  <c r="T41" i="19"/>
  <c r="V39" i="19"/>
  <c r="R39" i="19"/>
  <c r="S39" i="19"/>
  <c r="T39" i="19"/>
  <c r="V37" i="19"/>
  <c r="R37" i="19"/>
  <c r="S37" i="19"/>
  <c r="T37" i="19"/>
  <c r="V35" i="19"/>
  <c r="R35" i="19"/>
  <c r="S35" i="19"/>
  <c r="T35" i="19"/>
  <c r="V33" i="19"/>
  <c r="R33" i="19"/>
  <c r="S33" i="19"/>
  <c r="T33" i="19"/>
  <c r="V31" i="19"/>
  <c r="R31" i="19"/>
  <c r="S31" i="19"/>
  <c r="T31" i="19"/>
  <c r="V29" i="19"/>
  <c r="R29" i="19"/>
  <c r="S29" i="19"/>
  <c r="T29" i="19"/>
  <c r="V27" i="19"/>
  <c r="R27" i="19"/>
  <c r="S27" i="19"/>
  <c r="T27" i="19"/>
  <c r="V25" i="19"/>
  <c r="R25" i="19"/>
  <c r="S25" i="19"/>
  <c r="T25" i="19"/>
  <c r="V23" i="19"/>
  <c r="R23" i="19"/>
  <c r="S23" i="19"/>
  <c r="T23" i="19"/>
  <c r="V21" i="19"/>
  <c r="R21" i="19"/>
  <c r="S21" i="19"/>
  <c r="T21" i="19"/>
  <c r="V19" i="19"/>
  <c r="R19" i="19"/>
  <c r="S19" i="19"/>
  <c r="T19" i="19"/>
  <c r="V17" i="19"/>
  <c r="R17" i="19"/>
  <c r="S17" i="19"/>
  <c r="T17" i="19"/>
  <c r="V15" i="19"/>
  <c r="R15" i="19"/>
  <c r="S15" i="19"/>
  <c r="T15" i="19"/>
  <c r="V13" i="19"/>
  <c r="R13" i="19"/>
  <c r="S13" i="19"/>
  <c r="T13" i="19"/>
  <c r="V11" i="19"/>
  <c r="R11" i="19"/>
  <c r="S11" i="19"/>
  <c r="T11" i="19"/>
  <c r="V57" i="21"/>
  <c r="R57" i="21"/>
  <c r="S57" i="21"/>
  <c r="T57" i="21"/>
  <c r="V55" i="21"/>
  <c r="R55" i="21"/>
  <c r="S55" i="21"/>
  <c r="T55" i="21"/>
  <c r="V53" i="21"/>
  <c r="R53" i="21"/>
  <c r="S53" i="21"/>
  <c r="T53" i="21"/>
  <c r="V51" i="21"/>
  <c r="R51" i="21"/>
  <c r="S51" i="21"/>
  <c r="T51" i="21"/>
  <c r="V49" i="21"/>
  <c r="R49" i="21"/>
  <c r="S49" i="21"/>
  <c r="T49" i="21"/>
  <c r="V47" i="21"/>
  <c r="R47" i="21"/>
  <c r="S47" i="21"/>
  <c r="T47" i="21"/>
  <c r="V45" i="21"/>
  <c r="R45" i="21"/>
  <c r="S45" i="21"/>
  <c r="T45" i="21"/>
  <c r="V43" i="21"/>
  <c r="R43" i="21"/>
  <c r="S43" i="21"/>
  <c r="T43" i="21"/>
  <c r="V41" i="21"/>
  <c r="R41" i="21"/>
  <c r="S41" i="21"/>
  <c r="T41" i="21"/>
  <c r="V39" i="21"/>
  <c r="R39" i="21"/>
  <c r="S39" i="21"/>
  <c r="T39" i="21"/>
  <c r="V37" i="21"/>
  <c r="R37" i="21"/>
  <c r="S37" i="21"/>
  <c r="T37" i="21"/>
  <c r="V35" i="21"/>
  <c r="R35" i="21"/>
  <c r="S35" i="21"/>
  <c r="T35" i="21"/>
  <c r="V33" i="21"/>
  <c r="R33" i="21"/>
  <c r="S33" i="21"/>
  <c r="T33" i="21"/>
  <c r="V31" i="21"/>
  <c r="R31" i="21"/>
  <c r="S31" i="21"/>
  <c r="T31" i="21"/>
  <c r="V29" i="21"/>
  <c r="R29" i="21"/>
  <c r="S29" i="21"/>
  <c r="T29" i="21"/>
  <c r="V27" i="21"/>
  <c r="R27" i="21"/>
  <c r="S27" i="21"/>
  <c r="T27" i="21"/>
  <c r="V25" i="21"/>
  <c r="R25" i="21"/>
  <c r="S25" i="21"/>
  <c r="T25" i="21"/>
  <c r="V23" i="21"/>
  <c r="R23" i="21"/>
  <c r="S23" i="21"/>
  <c r="T23" i="21"/>
  <c r="V21" i="21"/>
  <c r="R21" i="21"/>
  <c r="S21" i="21"/>
  <c r="T21" i="21"/>
  <c r="V20" i="21"/>
  <c r="R20" i="21"/>
  <c r="S20" i="21"/>
  <c r="T20" i="21"/>
  <c r="V19" i="21"/>
  <c r="R19" i="21"/>
  <c r="S19" i="21"/>
  <c r="T19" i="21"/>
  <c r="V17" i="21"/>
  <c r="R17" i="21"/>
  <c r="S17" i="21"/>
  <c r="T17" i="21"/>
  <c r="V54" i="25"/>
  <c r="R54" i="25"/>
  <c r="S54" i="25"/>
  <c r="T54" i="25"/>
  <c r="V52" i="25"/>
  <c r="R52" i="25"/>
  <c r="S52" i="25"/>
  <c r="T52" i="25"/>
  <c r="V51" i="25"/>
  <c r="R51" i="25"/>
  <c r="S51" i="25"/>
  <c r="T51" i="25"/>
  <c r="V49" i="25"/>
  <c r="R49" i="25"/>
  <c r="S49" i="25"/>
  <c r="T49" i="25"/>
  <c r="V48" i="25"/>
  <c r="R48" i="25"/>
  <c r="S48" i="25"/>
  <c r="T48" i="25"/>
  <c r="V47" i="25"/>
  <c r="R47" i="25"/>
  <c r="S47" i="25"/>
  <c r="T47" i="25"/>
  <c r="V44" i="25"/>
  <c r="R44" i="25"/>
  <c r="S44" i="25"/>
  <c r="T44" i="25"/>
  <c r="V43" i="25"/>
  <c r="R43" i="25"/>
  <c r="S43" i="25"/>
  <c r="T43" i="25"/>
  <c r="V42" i="25"/>
  <c r="R42" i="25"/>
  <c r="S42" i="25"/>
  <c r="T42" i="25"/>
  <c r="V41" i="25"/>
  <c r="R41" i="25"/>
  <c r="S41" i="25"/>
  <c r="T41" i="25"/>
  <c r="V40" i="25"/>
  <c r="R40" i="25"/>
  <c r="S40" i="25"/>
  <c r="T40" i="25"/>
  <c r="V39" i="25"/>
  <c r="R39" i="25"/>
  <c r="S39" i="25"/>
  <c r="T39" i="25"/>
  <c r="V38" i="25"/>
  <c r="R38" i="25"/>
  <c r="S38" i="25"/>
  <c r="T38" i="25"/>
  <c r="V37" i="25"/>
  <c r="R37" i="25"/>
  <c r="S37" i="25"/>
  <c r="T37" i="25"/>
  <c r="V36" i="25"/>
  <c r="R36" i="25"/>
  <c r="S36" i="25"/>
  <c r="T36" i="25"/>
  <c r="V35" i="25"/>
  <c r="R35" i="25"/>
  <c r="S35" i="25"/>
  <c r="T35" i="25"/>
  <c r="V34" i="25"/>
  <c r="R34" i="25"/>
  <c r="S34" i="25"/>
  <c r="T34" i="25"/>
  <c r="V33" i="25"/>
  <c r="R33" i="25"/>
  <c r="S33" i="25"/>
  <c r="T33" i="25"/>
  <c r="V30" i="25"/>
  <c r="R30" i="25"/>
  <c r="S30" i="25"/>
  <c r="T30" i="25"/>
  <c r="V17" i="25"/>
  <c r="R17" i="25"/>
  <c r="S17" i="25"/>
  <c r="T17" i="25"/>
  <c r="V14" i="25"/>
  <c r="R14" i="25"/>
  <c r="S14" i="25"/>
  <c r="T14" i="25"/>
  <c r="V31" i="25"/>
  <c r="R31" i="25"/>
  <c r="S31" i="25"/>
  <c r="T31" i="25"/>
  <c r="V15" i="25"/>
  <c r="R15" i="25"/>
  <c r="S15" i="25"/>
  <c r="T15" i="25"/>
  <c r="V11" i="25"/>
  <c r="R11" i="25"/>
  <c r="S11" i="25"/>
  <c r="T11" i="25"/>
  <c r="V55" i="27"/>
  <c r="R55" i="27"/>
  <c r="S55" i="27"/>
  <c r="T55" i="27"/>
  <c r="V51" i="27"/>
  <c r="R51" i="27"/>
  <c r="S51" i="27"/>
  <c r="T51" i="27"/>
  <c r="V47" i="27"/>
  <c r="R47" i="27"/>
  <c r="S47" i="27"/>
  <c r="T47" i="27"/>
  <c r="V43" i="27"/>
  <c r="R43" i="27"/>
  <c r="S43" i="27"/>
  <c r="T43" i="27"/>
  <c r="V39" i="27"/>
  <c r="R39" i="27"/>
  <c r="S39" i="27"/>
  <c r="T39" i="27"/>
  <c r="V35" i="27"/>
  <c r="R35" i="27"/>
  <c r="S35" i="27"/>
  <c r="T35" i="27"/>
  <c r="V31" i="27"/>
  <c r="R31" i="27"/>
  <c r="S31" i="27"/>
  <c r="T31" i="27"/>
  <c r="V27" i="25"/>
  <c r="R27" i="25"/>
  <c r="S27" i="25"/>
  <c r="T27" i="25"/>
  <c r="V23" i="25"/>
  <c r="R23" i="25"/>
  <c r="S23" i="25"/>
  <c r="T23" i="25"/>
  <c r="V18" i="25"/>
  <c r="R18" i="25"/>
  <c r="S18" i="25"/>
  <c r="T18" i="25"/>
  <c r="V29" i="27"/>
  <c r="R29" i="27"/>
  <c r="S29" i="27"/>
  <c r="T29" i="27"/>
  <c r="V25" i="27"/>
  <c r="R25" i="27"/>
  <c r="S25" i="27"/>
  <c r="T25" i="27"/>
  <c r="V21" i="27"/>
  <c r="R21" i="27"/>
  <c r="S21" i="27"/>
  <c r="T21" i="27"/>
  <c r="V17" i="27"/>
  <c r="R17" i="27"/>
  <c r="S17" i="27"/>
  <c r="T17" i="27"/>
  <c r="V13" i="27"/>
  <c r="R13" i="27"/>
  <c r="S13" i="27"/>
  <c r="T13" i="27"/>
  <c r="V57" i="6"/>
  <c r="R57" i="6"/>
  <c r="S57" i="6"/>
  <c r="T57" i="6"/>
  <c r="V53" i="6"/>
  <c r="R53" i="6"/>
  <c r="S53" i="6"/>
  <c r="T53" i="6"/>
  <c r="V49" i="6"/>
  <c r="R49" i="6"/>
  <c r="S49" i="6"/>
  <c r="T49" i="6"/>
  <c r="V45" i="6"/>
  <c r="R45" i="6"/>
  <c r="S45" i="6"/>
  <c r="T45" i="6"/>
  <c r="V41" i="6"/>
  <c r="R41" i="6"/>
  <c r="S41" i="6"/>
  <c r="T41" i="6"/>
  <c r="V37" i="6"/>
  <c r="R37" i="6"/>
  <c r="S37" i="6"/>
  <c r="T37" i="6"/>
  <c r="V33" i="6"/>
  <c r="R33" i="6"/>
  <c r="S33" i="6"/>
  <c r="T33" i="6"/>
  <c r="V29" i="6"/>
  <c r="R29" i="6"/>
  <c r="S29" i="6"/>
  <c r="T29" i="6"/>
  <c r="V25" i="6"/>
  <c r="R25" i="6"/>
  <c r="S25" i="6"/>
  <c r="T25" i="6"/>
  <c r="V21" i="6"/>
  <c r="R21" i="6"/>
  <c r="S21" i="6"/>
  <c r="T21" i="6"/>
  <c r="V17" i="6"/>
  <c r="R17" i="6"/>
  <c r="S17" i="6"/>
  <c r="T17" i="6"/>
  <c r="V13" i="6"/>
  <c r="R13" i="6"/>
  <c r="S13" i="6"/>
  <c r="T13" i="6"/>
  <c r="V57" i="8"/>
  <c r="R57" i="8"/>
  <c r="S57" i="8"/>
  <c r="T57" i="8"/>
  <c r="V14" i="8"/>
  <c r="R14" i="8"/>
  <c r="S14" i="8"/>
  <c r="T14" i="8"/>
  <c r="V58" i="10"/>
  <c r="R58" i="10"/>
  <c r="S58" i="10"/>
  <c r="T58" i="10"/>
  <c r="V56" i="10"/>
  <c r="R56" i="10"/>
  <c r="S56" i="10"/>
  <c r="T56" i="10"/>
  <c r="V52" i="10"/>
  <c r="R52" i="10"/>
  <c r="S52" i="10"/>
  <c r="T52" i="10"/>
  <c r="V48" i="10"/>
  <c r="R48" i="10"/>
  <c r="S48" i="10"/>
  <c r="T48" i="10"/>
  <c r="V44" i="10"/>
  <c r="R44" i="10"/>
  <c r="S44" i="10"/>
  <c r="T44" i="10"/>
  <c r="V40" i="10"/>
  <c r="R40" i="10"/>
  <c r="S40" i="10"/>
  <c r="T40" i="10"/>
  <c r="V36" i="10"/>
  <c r="R36" i="10"/>
  <c r="S36" i="10"/>
  <c r="T36" i="10"/>
  <c r="V32" i="10"/>
  <c r="R32" i="10"/>
  <c r="S32" i="10"/>
  <c r="T32" i="10"/>
  <c r="V28" i="10"/>
  <c r="R28" i="10"/>
  <c r="S28" i="10"/>
  <c r="T28" i="10"/>
  <c r="V24" i="10"/>
  <c r="R24" i="10"/>
  <c r="S24" i="10"/>
  <c r="T24" i="10"/>
  <c r="V20" i="10"/>
  <c r="R20" i="10"/>
  <c r="S20" i="10"/>
  <c r="T20" i="10"/>
  <c r="V16" i="10"/>
  <c r="R16" i="10"/>
  <c r="S16" i="10"/>
  <c r="T16" i="10"/>
  <c r="V12" i="10"/>
  <c r="R12" i="10"/>
  <c r="S12" i="10"/>
  <c r="T12" i="10"/>
  <c r="V56" i="12"/>
  <c r="R56" i="12"/>
  <c r="S56" i="12"/>
  <c r="T56" i="12"/>
  <c r="V52" i="12"/>
  <c r="R52" i="12"/>
  <c r="S52" i="12"/>
  <c r="T52" i="12"/>
  <c r="V48" i="12"/>
  <c r="R48" i="12"/>
  <c r="S48" i="12"/>
  <c r="T48" i="12"/>
  <c r="V44" i="12"/>
  <c r="R44" i="12"/>
  <c r="S44" i="12"/>
  <c r="T44" i="12"/>
  <c r="V40" i="12"/>
  <c r="R40" i="12"/>
  <c r="S40" i="12"/>
  <c r="T40" i="12"/>
  <c r="V36" i="12"/>
  <c r="R36" i="12"/>
  <c r="S36" i="12"/>
  <c r="T36" i="12"/>
  <c r="V32" i="12"/>
  <c r="R32" i="12"/>
  <c r="S32" i="12"/>
  <c r="T32" i="12"/>
  <c r="V28" i="12"/>
  <c r="R28" i="12"/>
  <c r="S28" i="12"/>
  <c r="T28" i="12"/>
  <c r="V24" i="12"/>
  <c r="R24" i="12"/>
  <c r="S24" i="12"/>
  <c r="T24" i="12"/>
  <c r="V20" i="12"/>
  <c r="R20" i="12"/>
  <c r="S20" i="12"/>
  <c r="T20" i="12"/>
  <c r="V16" i="12"/>
  <c r="R16" i="12"/>
  <c r="S16" i="12"/>
  <c r="T16" i="12"/>
  <c r="V12" i="12"/>
  <c r="R12" i="12"/>
  <c r="S12" i="12"/>
  <c r="T12" i="12"/>
  <c r="V17" i="8"/>
  <c r="R17" i="8"/>
  <c r="S17" i="8"/>
  <c r="T17" i="8"/>
  <c r="V13" i="8"/>
  <c r="R13" i="8"/>
  <c r="S13" i="8"/>
  <c r="T13" i="8"/>
  <c r="V57" i="10"/>
  <c r="R57" i="10"/>
  <c r="S57" i="10"/>
  <c r="T57" i="10"/>
  <c r="V53" i="10"/>
  <c r="R53" i="10"/>
  <c r="S53" i="10"/>
  <c r="T53" i="10"/>
  <c r="V49" i="10"/>
  <c r="R49" i="10"/>
  <c r="S49" i="10"/>
  <c r="T49" i="10"/>
  <c r="V45" i="10"/>
  <c r="R45" i="10"/>
  <c r="S45" i="10"/>
  <c r="T45" i="10"/>
  <c r="V41" i="10"/>
  <c r="R41" i="10"/>
  <c r="S41" i="10"/>
  <c r="T41" i="10"/>
  <c r="V37" i="10"/>
  <c r="R37" i="10"/>
  <c r="S37" i="10"/>
  <c r="T37" i="10"/>
  <c r="V33" i="10"/>
  <c r="R33" i="10"/>
  <c r="S33" i="10"/>
  <c r="T33" i="10"/>
  <c r="V29" i="10"/>
  <c r="R29" i="10"/>
  <c r="S29" i="10"/>
  <c r="T29" i="10"/>
  <c r="V25" i="10"/>
  <c r="R25" i="10"/>
  <c r="S25" i="10"/>
  <c r="T25" i="10"/>
  <c r="V21" i="10"/>
  <c r="R21" i="10"/>
  <c r="S21" i="10"/>
  <c r="T21" i="10"/>
  <c r="V17" i="10"/>
  <c r="R17" i="10"/>
  <c r="S17" i="10"/>
  <c r="T17" i="10"/>
  <c r="V13" i="10"/>
  <c r="R13" i="10"/>
  <c r="S13" i="10"/>
  <c r="T13" i="10"/>
  <c r="V57" i="12"/>
  <c r="R57" i="12"/>
  <c r="S57" i="12"/>
  <c r="T57" i="12"/>
  <c r="V53" i="12"/>
  <c r="R53" i="12"/>
  <c r="S53" i="12"/>
  <c r="T53" i="12"/>
  <c r="V49" i="12"/>
  <c r="R49" i="12"/>
  <c r="S49" i="12"/>
  <c r="T49" i="12"/>
  <c r="V45" i="12"/>
  <c r="R45" i="12"/>
  <c r="S45" i="12"/>
  <c r="T45" i="12"/>
  <c r="V41" i="12"/>
  <c r="R41" i="12"/>
  <c r="S41" i="12"/>
  <c r="T41" i="12"/>
  <c r="V37" i="12"/>
  <c r="R37" i="12"/>
  <c r="S37" i="12"/>
  <c r="T37" i="12"/>
  <c r="V33" i="12"/>
  <c r="R33" i="12"/>
  <c r="S33" i="12"/>
  <c r="T33" i="12"/>
  <c r="V29" i="12"/>
  <c r="R29" i="12"/>
  <c r="S29" i="12"/>
  <c r="T29" i="12"/>
  <c r="V25" i="12"/>
  <c r="R25" i="12"/>
  <c r="S25" i="12"/>
  <c r="T25" i="12"/>
  <c r="V21" i="12"/>
  <c r="R21" i="12"/>
  <c r="S21" i="12"/>
  <c r="T21" i="12"/>
  <c r="V17" i="12"/>
  <c r="R17" i="12"/>
  <c r="S17" i="12"/>
  <c r="T17" i="12"/>
  <c r="V13" i="12"/>
  <c r="R13" i="12"/>
  <c r="S13" i="12"/>
  <c r="T13" i="12"/>
  <c r="V36" i="14"/>
  <c r="R36" i="14"/>
  <c r="S36" i="14"/>
  <c r="T36" i="14"/>
  <c r="V32" i="14"/>
  <c r="R32" i="14"/>
  <c r="S32" i="14"/>
  <c r="T32" i="14"/>
  <c r="V28" i="14"/>
  <c r="R28" i="14"/>
  <c r="S28" i="14"/>
  <c r="T28" i="14"/>
  <c r="V56" i="14"/>
  <c r="R56" i="14"/>
  <c r="S56" i="14"/>
  <c r="T56" i="14"/>
  <c r="V54" i="14"/>
  <c r="R54" i="14"/>
  <c r="S54" i="14"/>
  <c r="T54" i="14"/>
  <c r="V52" i="14"/>
  <c r="R52" i="14"/>
  <c r="S52" i="14"/>
  <c r="T52" i="14"/>
  <c r="V50" i="14"/>
  <c r="R50" i="14"/>
  <c r="S50" i="14"/>
  <c r="T50" i="14"/>
  <c r="V48" i="14"/>
  <c r="R48" i="14"/>
  <c r="S48" i="14"/>
  <c r="T48" i="14"/>
  <c r="V46" i="14"/>
  <c r="R46" i="14"/>
  <c r="S46" i="14"/>
  <c r="T46" i="14"/>
  <c r="V44" i="14"/>
  <c r="R44" i="14"/>
  <c r="S44" i="14"/>
  <c r="T44" i="14"/>
  <c r="V42" i="14"/>
  <c r="R42" i="14"/>
  <c r="S42" i="14"/>
  <c r="T42" i="14"/>
  <c r="V40" i="14"/>
  <c r="R40" i="14"/>
  <c r="S40" i="14"/>
  <c r="T40" i="14"/>
  <c r="V38" i="14"/>
  <c r="R38" i="14"/>
  <c r="S38" i="14"/>
  <c r="T38" i="14"/>
  <c r="V35" i="14"/>
  <c r="R35" i="14"/>
  <c r="S35" i="14"/>
  <c r="T35" i="14"/>
  <c r="V31" i="14"/>
  <c r="R31" i="14"/>
  <c r="S31" i="14"/>
  <c r="T31" i="14"/>
  <c r="V27" i="14"/>
  <c r="R27" i="14"/>
  <c r="S27" i="14"/>
  <c r="T27" i="14"/>
  <c r="V25" i="14"/>
  <c r="R25" i="14"/>
  <c r="S25" i="14"/>
  <c r="T25" i="14"/>
  <c r="V23" i="14"/>
  <c r="R23" i="14"/>
  <c r="S23" i="14"/>
  <c r="T23" i="14"/>
  <c r="V21" i="14"/>
  <c r="R21" i="14"/>
  <c r="S21" i="14"/>
  <c r="T21" i="14"/>
  <c r="V19" i="14"/>
  <c r="R19" i="14"/>
  <c r="S19" i="14"/>
  <c r="T19" i="14"/>
  <c r="V17" i="14"/>
  <c r="R17" i="14"/>
  <c r="S17" i="14"/>
  <c r="T17" i="14"/>
  <c r="V15" i="14"/>
  <c r="R15" i="14"/>
  <c r="S15" i="14"/>
  <c r="T15" i="14"/>
  <c r="V13" i="14"/>
  <c r="R13" i="14"/>
  <c r="S13" i="14"/>
  <c r="T13" i="14"/>
  <c r="V11" i="14"/>
  <c r="R11" i="14"/>
  <c r="S11" i="14"/>
  <c r="T11" i="14"/>
  <c r="Z51" i="18"/>
  <c r="Z43" i="18"/>
  <c r="Z20" i="18"/>
  <c r="Z58" i="11"/>
  <c r="Z55" i="11"/>
  <c r="Z53" i="11"/>
  <c r="Z56" i="11"/>
  <c r="Z51" i="11"/>
  <c r="Z49" i="11"/>
  <c r="Z47" i="11"/>
  <c r="Z45" i="11"/>
  <c r="Z43" i="11"/>
  <c r="Z41" i="11"/>
  <c r="Z39" i="11"/>
  <c r="Z33" i="11"/>
  <c r="Z34" i="11"/>
  <c r="Z28" i="11"/>
  <c r="Z35" i="11"/>
  <c r="Z32" i="11"/>
  <c r="Z26" i="11"/>
  <c r="Z56" i="13"/>
  <c r="Z22" i="11"/>
  <c r="Z20" i="11"/>
  <c r="Z18" i="11"/>
  <c r="Z16" i="11"/>
  <c r="Z14" i="11"/>
  <c r="Z57" i="13"/>
  <c r="Z58" i="13"/>
  <c r="Z42" i="13"/>
  <c r="Z39" i="13"/>
  <c r="Z24" i="13"/>
  <c r="Z21" i="13"/>
  <c r="Z29" i="13"/>
  <c r="Z25" i="13"/>
  <c r="Z16" i="13"/>
  <c r="Z14" i="13"/>
  <c r="Z54" i="13"/>
  <c r="Z52" i="13"/>
  <c r="Z50" i="13"/>
  <c r="Z48" i="13"/>
  <c r="Z46" i="13"/>
  <c r="Z44" i="13"/>
  <c r="Z17" i="13"/>
  <c r="DK10" i="56"/>
  <c r="M39" i="39"/>
  <c r="M41" i="39"/>
  <c r="M49" i="39"/>
  <c r="M37" i="39"/>
  <c r="M51" i="39"/>
  <c r="Q36" i="39"/>
  <c r="Q44" i="39"/>
  <c r="Q53" i="39"/>
  <c r="U39" i="39"/>
  <c r="Y43" i="39"/>
  <c r="AK41" i="39"/>
  <c r="AK49" i="39"/>
  <c r="AO34" i="39"/>
  <c r="AO42" i="39"/>
  <c r="AO50" i="39"/>
  <c r="AC48" i="39"/>
  <c r="AW42" i="39"/>
  <c r="AW53" i="39"/>
  <c r="BA36" i="39"/>
  <c r="BA44" i="39"/>
  <c r="BA52" i="39"/>
  <c r="BE37" i="39"/>
  <c r="BE45" i="39"/>
  <c r="BE53" i="39"/>
  <c r="BM7" i="39"/>
  <c r="BI43" i="39"/>
  <c r="BI41" i="39"/>
  <c r="BM10" i="39"/>
  <c r="BM20" i="39"/>
  <c r="BM28" i="39"/>
  <c r="BM36" i="39"/>
  <c r="BM44" i="39"/>
  <c r="BM52" i="39"/>
  <c r="U11" i="14"/>
  <c r="U19" i="14"/>
  <c r="U27" i="14"/>
  <c r="U40" i="14"/>
  <c r="L35" i="39"/>
  <c r="U48" i="14"/>
  <c r="L43" i="39"/>
  <c r="U56" i="14"/>
  <c r="L51" i="39"/>
  <c r="U17" i="12"/>
  <c r="U33" i="12"/>
  <c r="U49" i="12"/>
  <c r="P44" i="39"/>
  <c r="U17" i="10"/>
  <c r="U33" i="10"/>
  <c r="U49" i="10"/>
  <c r="T44" i="39"/>
  <c r="U17" i="8"/>
  <c r="U24" i="12"/>
  <c r="U40" i="12"/>
  <c r="P35" i="39"/>
  <c r="U56" i="12"/>
  <c r="P51" i="39"/>
  <c r="U24" i="10"/>
  <c r="U40" i="10"/>
  <c r="T35" i="39"/>
  <c r="U56" i="10"/>
  <c r="T51" i="39"/>
  <c r="U13" i="6"/>
  <c r="U29" i="6"/>
  <c r="U45" i="6"/>
  <c r="AB40" i="39"/>
  <c r="U13" i="27"/>
  <c r="U29" i="27"/>
  <c r="U31" i="27"/>
  <c r="U47" i="27"/>
  <c r="AJ42" i="39"/>
  <c r="U15" i="25"/>
  <c r="U30" i="25"/>
  <c r="U36" i="25"/>
  <c r="U40" i="25"/>
  <c r="AN35" i="39"/>
  <c r="U44" i="25"/>
  <c r="AN39" i="39"/>
  <c r="U51" i="25"/>
  <c r="AN46" i="39"/>
  <c r="U19" i="21"/>
  <c r="U25" i="21"/>
  <c r="U33" i="21"/>
  <c r="U41" i="21"/>
  <c r="AV36" i="39"/>
  <c r="U49" i="21"/>
  <c r="AV44" i="39"/>
  <c r="U57" i="21"/>
  <c r="AV52" i="39"/>
  <c r="U17" i="19"/>
  <c r="U25" i="19"/>
  <c r="U33" i="19"/>
  <c r="U41" i="19"/>
  <c r="AZ36" i="39"/>
  <c r="U49" i="19"/>
  <c r="AZ44" i="39"/>
  <c r="U57" i="19"/>
  <c r="AZ52" i="39"/>
  <c r="U17" i="17"/>
  <c r="U25" i="17"/>
  <c r="U33" i="17"/>
  <c r="U41" i="17"/>
  <c r="BD36" i="39"/>
  <c r="U49" i="17"/>
  <c r="BD44" i="39"/>
  <c r="U57" i="17"/>
  <c r="BD52" i="39"/>
  <c r="U17" i="64"/>
  <c r="U25" i="64"/>
  <c r="U33" i="64"/>
  <c r="U41" i="64"/>
  <c r="BH36" i="39"/>
  <c r="U49" i="64"/>
  <c r="BH44" i="39"/>
  <c r="U57" i="64"/>
  <c r="BH52" i="39"/>
  <c r="U19" i="25"/>
  <c r="U18" i="21"/>
  <c r="U36" i="65"/>
  <c r="BL31" i="39"/>
  <c r="U52" i="65"/>
  <c r="BL47" i="39"/>
  <c r="U20" i="3"/>
  <c r="U36" i="3"/>
  <c r="U52" i="3"/>
  <c r="Q12" i="73"/>
  <c r="R12" i="73"/>
  <c r="AS52" i="39"/>
  <c r="AG46" i="39"/>
  <c r="U9" i="25"/>
  <c r="AN4" i="39"/>
  <c r="E61" i="25"/>
  <c r="F61" i="25" s="1"/>
  <c r="E4" i="39"/>
  <c r="AT39" i="39"/>
  <c r="AU39" i="39"/>
  <c r="CC39" i="39" s="1"/>
  <c r="AT47" i="39"/>
  <c r="AU47" i="39"/>
  <c r="CC47" i="39"/>
  <c r="AG34" i="39"/>
  <c r="AI34" i="39"/>
  <c r="BZ34" i="39"/>
  <c r="U15" i="65"/>
  <c r="BL10" i="39"/>
  <c r="U10" i="8"/>
  <c r="U10" i="65"/>
  <c r="BL5" i="39"/>
  <c r="AG50" i="39"/>
  <c r="U31" i="65"/>
  <c r="BL26" i="39"/>
  <c r="U47" i="65"/>
  <c r="BL42" i="39"/>
  <c r="U15" i="3"/>
  <c r="U31" i="3"/>
  <c r="U47" i="3"/>
  <c r="U9" i="8"/>
  <c r="X4" i="39"/>
  <c r="E61" i="8"/>
  <c r="F61" i="8" s="1"/>
  <c r="U9" i="65"/>
  <c r="E61" i="65"/>
  <c r="F61" i="65"/>
  <c r="E13" i="39"/>
  <c r="G13" i="39" s="1"/>
  <c r="BS13" i="39" s="1"/>
  <c r="E21" i="39"/>
  <c r="E29" i="39"/>
  <c r="E37" i="39"/>
  <c r="E45" i="39"/>
  <c r="E53" i="39"/>
  <c r="G8" i="39"/>
  <c r="BS8" i="39" s="1"/>
  <c r="F8" i="39"/>
  <c r="F24" i="39"/>
  <c r="G24" i="39"/>
  <c r="BS24" i="39" s="1"/>
  <c r="G40" i="39"/>
  <c r="BS40" i="39"/>
  <c r="F40" i="39"/>
  <c r="S11" i="73"/>
  <c r="S14" i="73"/>
  <c r="R29" i="73"/>
  <c r="Q29" i="73"/>
  <c r="AF37" i="39"/>
  <c r="S42" i="73"/>
  <c r="R49" i="73"/>
  <c r="Q49" i="73"/>
  <c r="AG37" i="39"/>
  <c r="AG45" i="39"/>
  <c r="AG53" i="39"/>
  <c r="AI53" i="39" s="1"/>
  <c r="BZ53" i="39" s="1"/>
  <c r="S18" i="73"/>
  <c r="S36" i="73"/>
  <c r="R40" i="73"/>
  <c r="Q40" i="73"/>
  <c r="F10" i="39"/>
  <c r="G26" i="39"/>
  <c r="BS26" i="39" s="1"/>
  <c r="F26" i="39"/>
  <c r="G42" i="39"/>
  <c r="BS42" i="39"/>
  <c r="F42" i="39"/>
  <c r="AG43" i="39"/>
  <c r="AG51" i="39"/>
  <c r="AI51" i="39"/>
  <c r="BZ51" i="39" s="1"/>
  <c r="S21" i="73"/>
  <c r="S33" i="73"/>
  <c r="AR39" i="39"/>
  <c r="S44" i="72"/>
  <c r="AR43" i="39"/>
  <c r="S48" i="72"/>
  <c r="AR47" i="39"/>
  <c r="S52" i="72"/>
  <c r="AR51" i="39"/>
  <c r="S56" i="72"/>
  <c r="M47" i="39"/>
  <c r="M43" i="39"/>
  <c r="M53" i="39"/>
  <c r="Q38" i="39"/>
  <c r="Q46" i="39"/>
  <c r="Q48" i="39"/>
  <c r="Y45" i="39"/>
  <c r="AK43" i="39"/>
  <c r="AK51" i="39"/>
  <c r="AO36" i="39"/>
  <c r="AO44" i="39"/>
  <c r="AP44" i="39"/>
  <c r="AO52" i="39"/>
  <c r="AC52" i="39"/>
  <c r="AW36" i="39"/>
  <c r="BA38" i="39"/>
  <c r="BA46" i="39"/>
  <c r="BE39" i="39"/>
  <c r="BE47" i="39"/>
  <c r="BM11" i="39"/>
  <c r="BI45" i="39"/>
  <c r="BM14" i="39"/>
  <c r="BM22" i="39"/>
  <c r="BM30" i="39"/>
  <c r="BM38" i="39"/>
  <c r="BM46" i="39"/>
  <c r="U13" i="14"/>
  <c r="U21" i="14"/>
  <c r="U31" i="14"/>
  <c r="U42" i="14"/>
  <c r="L37" i="39"/>
  <c r="U50" i="14"/>
  <c r="L45" i="39"/>
  <c r="U28" i="14"/>
  <c r="U21" i="12"/>
  <c r="U37" i="12"/>
  <c r="U53" i="12"/>
  <c r="P48" i="39"/>
  <c r="U21" i="10"/>
  <c r="U37" i="10"/>
  <c r="U53" i="10"/>
  <c r="T48" i="39"/>
  <c r="U12" i="12"/>
  <c r="U28" i="12"/>
  <c r="U44" i="12"/>
  <c r="P39" i="39"/>
  <c r="U12" i="10"/>
  <c r="U28" i="10"/>
  <c r="U44" i="10"/>
  <c r="T39" i="39"/>
  <c r="U58" i="10"/>
  <c r="T53" i="39"/>
  <c r="U17" i="6"/>
  <c r="U33" i="6"/>
  <c r="U49" i="6"/>
  <c r="AB44" i="39"/>
  <c r="U17" i="27"/>
  <c r="U18" i="25"/>
  <c r="U35" i="27"/>
  <c r="U51" i="27"/>
  <c r="AJ46" i="39"/>
  <c r="U31" i="25"/>
  <c r="U33" i="25"/>
  <c r="U37" i="25"/>
  <c r="U41" i="25"/>
  <c r="AN36" i="39"/>
  <c r="U47" i="25"/>
  <c r="AN42" i="39"/>
  <c r="U52" i="25"/>
  <c r="AN47" i="39"/>
  <c r="U20" i="21"/>
  <c r="U27" i="21"/>
  <c r="U35" i="21"/>
  <c r="U43" i="21"/>
  <c r="AV38" i="39"/>
  <c r="U51" i="21"/>
  <c r="AV46" i="39"/>
  <c r="U11" i="19"/>
  <c r="U19" i="19"/>
  <c r="U27" i="19"/>
  <c r="U35" i="19"/>
  <c r="U43" i="19"/>
  <c r="AZ38" i="39"/>
  <c r="U51" i="19"/>
  <c r="AZ46" i="39"/>
  <c r="U11" i="17"/>
  <c r="U19" i="17"/>
  <c r="U27" i="17"/>
  <c r="U35" i="17"/>
  <c r="U43" i="17"/>
  <c r="BD38" i="39"/>
  <c r="U51" i="17"/>
  <c r="BD46" i="39"/>
  <c r="U11" i="64"/>
  <c r="U19" i="64"/>
  <c r="U27" i="64"/>
  <c r="U35" i="64"/>
  <c r="U43" i="64"/>
  <c r="BH38" i="39"/>
  <c r="U51" i="64"/>
  <c r="BH46" i="39"/>
  <c r="U53" i="25"/>
  <c r="AN48" i="39"/>
  <c r="U12" i="21"/>
  <c r="U26" i="25"/>
  <c r="U40" i="65"/>
  <c r="BL35" i="39"/>
  <c r="U56" i="65"/>
  <c r="BL51" i="39"/>
  <c r="U24" i="3"/>
  <c r="U40" i="3"/>
  <c r="U56" i="3"/>
  <c r="H51" i="39"/>
  <c r="AS36" i="39"/>
  <c r="U9" i="14"/>
  <c r="E61" i="14"/>
  <c r="F61" i="14"/>
  <c r="U9" i="19"/>
  <c r="AZ4" i="39"/>
  <c r="E61" i="19"/>
  <c r="F61" i="19"/>
  <c r="AT41" i="39"/>
  <c r="AU41" i="39"/>
  <c r="CC41" i="39"/>
  <c r="AT49" i="39"/>
  <c r="AU49" i="39"/>
  <c r="CC49" i="39"/>
  <c r="AS46" i="39"/>
  <c r="U19" i="65"/>
  <c r="BL14" i="39"/>
  <c r="U10" i="27"/>
  <c r="AS40" i="39"/>
  <c r="U35" i="65"/>
  <c r="BL30" i="39"/>
  <c r="U51" i="65"/>
  <c r="BL46" i="39"/>
  <c r="U19" i="3"/>
  <c r="U35" i="3"/>
  <c r="U51" i="3"/>
  <c r="U9" i="27"/>
  <c r="AJ4" i="39"/>
  <c r="E61" i="27"/>
  <c r="F61" i="27"/>
  <c r="E7" i="39"/>
  <c r="F7" i="39" s="1"/>
  <c r="E15" i="39"/>
  <c r="E23" i="39"/>
  <c r="E31" i="39"/>
  <c r="E39" i="39"/>
  <c r="E47" i="39"/>
  <c r="AT34" i="39"/>
  <c r="AU34" i="39"/>
  <c r="CC34" i="39" s="1"/>
  <c r="AS42" i="39"/>
  <c r="AG40" i="39"/>
  <c r="R31" i="73"/>
  <c r="Q31" i="73"/>
  <c r="S35" i="73"/>
  <c r="Q52" i="73"/>
  <c r="R52" i="73"/>
  <c r="G22" i="39"/>
  <c r="BS22" i="39" s="1"/>
  <c r="F22" i="39"/>
  <c r="G38" i="39"/>
  <c r="BS38" i="39" s="1"/>
  <c r="F38" i="39"/>
  <c r="AT35" i="39"/>
  <c r="AU35" i="39"/>
  <c r="CC35" i="39" s="1"/>
  <c r="Q28" i="73"/>
  <c r="R28" i="73"/>
  <c r="Q58" i="73"/>
  <c r="R58" i="73"/>
  <c r="S23" i="72"/>
  <c r="S27" i="72"/>
  <c r="S31" i="72"/>
  <c r="S35" i="72"/>
  <c r="AR34" i="39"/>
  <c r="S39" i="72"/>
  <c r="AR38" i="39"/>
  <c r="S43" i="72"/>
  <c r="AR42" i="39"/>
  <c r="S47" i="72"/>
  <c r="AR46" i="39"/>
  <c r="S51" i="72"/>
  <c r="AR50" i="39"/>
  <c r="S55" i="72"/>
  <c r="G12" i="39"/>
  <c r="BS12" i="39" s="1"/>
  <c r="F12" i="39"/>
  <c r="F28" i="39"/>
  <c r="G28" i="39"/>
  <c r="BS28" i="39" s="1"/>
  <c r="G44" i="39"/>
  <c r="BS44" i="39"/>
  <c r="F44" i="39"/>
  <c r="AG36" i="39"/>
  <c r="AG52" i="39"/>
  <c r="AG41" i="39"/>
  <c r="AG49" i="39"/>
  <c r="S13" i="73"/>
  <c r="S25" i="73"/>
  <c r="AG35" i="39"/>
  <c r="S16" i="73"/>
  <c r="AF39" i="39"/>
  <c r="S44" i="73"/>
  <c r="AF43" i="39"/>
  <c r="S48" i="73"/>
  <c r="AF50" i="39"/>
  <c r="S55" i="73"/>
  <c r="S26" i="72"/>
  <c r="S34" i="72"/>
  <c r="AR35" i="39"/>
  <c r="S40" i="72"/>
  <c r="M45" i="39"/>
  <c r="M52" i="39"/>
  <c r="Q40" i="39"/>
  <c r="Q51" i="39"/>
  <c r="Q50" i="39"/>
  <c r="U35" i="39"/>
  <c r="Y39" i="39"/>
  <c r="Y47" i="39"/>
  <c r="Y51" i="39"/>
  <c r="AK45" i="39"/>
  <c r="AK53" i="39"/>
  <c r="AO38" i="39"/>
  <c r="AO46" i="39"/>
  <c r="AW34" i="39"/>
  <c r="AW35" i="39"/>
  <c r="AW39" i="39"/>
  <c r="BA40" i="39"/>
  <c r="BA48" i="39"/>
  <c r="BE41" i="39"/>
  <c r="BE49" i="39"/>
  <c r="BI46" i="39"/>
  <c r="BI35" i="39"/>
  <c r="BI49" i="39"/>
  <c r="BM16" i="39"/>
  <c r="BM24" i="39"/>
  <c r="BM32" i="39"/>
  <c r="BM40" i="39"/>
  <c r="BM48" i="39"/>
  <c r="U15" i="14"/>
  <c r="U23" i="14"/>
  <c r="U35" i="14"/>
  <c r="U44" i="14"/>
  <c r="L39" i="39"/>
  <c r="U52" i="14"/>
  <c r="L47" i="39"/>
  <c r="U32" i="14"/>
  <c r="I52" i="39"/>
  <c r="K52" i="39"/>
  <c r="BT52" i="39" s="1"/>
  <c r="U25" i="12"/>
  <c r="U41" i="12"/>
  <c r="P36" i="39"/>
  <c r="U57" i="12"/>
  <c r="P52" i="39"/>
  <c r="U25" i="10"/>
  <c r="U41" i="10"/>
  <c r="T36" i="39"/>
  <c r="U57" i="10"/>
  <c r="T52" i="39"/>
  <c r="U16" i="12"/>
  <c r="U32" i="12"/>
  <c r="U48" i="12"/>
  <c r="P43" i="39"/>
  <c r="U16" i="10"/>
  <c r="U32" i="10"/>
  <c r="U48" i="10"/>
  <c r="T43" i="39"/>
  <c r="U14" i="8"/>
  <c r="U21" i="6"/>
  <c r="U37" i="6"/>
  <c r="U53" i="6"/>
  <c r="AB48" i="39"/>
  <c r="U21" i="27"/>
  <c r="U23" i="25"/>
  <c r="U39" i="27"/>
  <c r="AJ34" i="39"/>
  <c r="U55" i="27"/>
  <c r="AJ50" i="39"/>
  <c r="U14" i="25"/>
  <c r="U34" i="25"/>
  <c r="U38" i="25"/>
  <c r="U42" i="25"/>
  <c r="AN37" i="39"/>
  <c r="U48" i="25"/>
  <c r="AN43" i="39"/>
  <c r="U54" i="25"/>
  <c r="AN49" i="39"/>
  <c r="U21" i="21"/>
  <c r="U29" i="21"/>
  <c r="U37" i="21"/>
  <c r="U45" i="21"/>
  <c r="AV40" i="39"/>
  <c r="U53" i="21"/>
  <c r="AV48" i="39"/>
  <c r="U13" i="19"/>
  <c r="U21" i="19"/>
  <c r="U29" i="19"/>
  <c r="U37" i="19"/>
  <c r="U45" i="19"/>
  <c r="AZ40" i="39"/>
  <c r="U53" i="19"/>
  <c r="AZ48" i="39"/>
  <c r="U13" i="17"/>
  <c r="U21" i="17"/>
  <c r="U29" i="17"/>
  <c r="U37" i="17"/>
  <c r="U45" i="17"/>
  <c r="BD40" i="39"/>
  <c r="U53" i="17"/>
  <c r="BD48" i="39"/>
  <c r="U13" i="64"/>
  <c r="U21" i="64"/>
  <c r="U29" i="64"/>
  <c r="U37" i="64"/>
  <c r="U45" i="64"/>
  <c r="BH40" i="39"/>
  <c r="U53" i="64"/>
  <c r="BH48" i="39"/>
  <c r="U55" i="25"/>
  <c r="AN50" i="39"/>
  <c r="U14" i="21"/>
  <c r="U50" i="25"/>
  <c r="AN45" i="39"/>
  <c r="U28" i="65"/>
  <c r="BL23" i="39"/>
  <c r="U44" i="65"/>
  <c r="BL39" i="39"/>
  <c r="U12" i="3"/>
  <c r="U28" i="3"/>
  <c r="U44" i="3"/>
  <c r="AG38" i="39"/>
  <c r="T4" i="39"/>
  <c r="U9" i="10"/>
  <c r="E61" i="10"/>
  <c r="F61" i="10"/>
  <c r="U9" i="64"/>
  <c r="BH4" i="39"/>
  <c r="AF24" i="56" s="1"/>
  <c r="E61" i="64"/>
  <c r="F61" i="64"/>
  <c r="AT43" i="39"/>
  <c r="AU43" i="39"/>
  <c r="CC43" i="39"/>
  <c r="AT51" i="39"/>
  <c r="AU51" i="39"/>
  <c r="CC51" i="39" s="1"/>
  <c r="U11" i="65"/>
  <c r="BL6" i="39"/>
  <c r="U23" i="65"/>
  <c r="BL18" i="39"/>
  <c r="U10" i="21"/>
  <c r="E61" i="72"/>
  <c r="F61" i="72" s="1"/>
  <c r="AR4" i="39"/>
  <c r="S9" i="72"/>
  <c r="U39" i="65"/>
  <c r="BL34" i="39"/>
  <c r="U55" i="65"/>
  <c r="BL50" i="39"/>
  <c r="U23" i="3"/>
  <c r="U39" i="3"/>
  <c r="U55" i="3"/>
  <c r="AV4" i="39"/>
  <c r="U9" i="21"/>
  <c r="E61" i="21"/>
  <c r="F61" i="21" s="1"/>
  <c r="E9" i="39"/>
  <c r="G9" i="39"/>
  <c r="BS9" i="39" s="1"/>
  <c r="E17" i="39"/>
  <c r="E25" i="39"/>
  <c r="F25" i="39"/>
  <c r="E33" i="39"/>
  <c r="F33" i="39" s="1"/>
  <c r="E41" i="39"/>
  <c r="F41" i="39"/>
  <c r="E49" i="39"/>
  <c r="K16" i="41"/>
  <c r="AN6" i="51"/>
  <c r="G16" i="39"/>
  <c r="BS16" i="39" s="1"/>
  <c r="F16" i="39"/>
  <c r="G32" i="39"/>
  <c r="BS32" i="39"/>
  <c r="F32" i="39"/>
  <c r="F48" i="39"/>
  <c r="G48" i="39"/>
  <c r="BS48" i="39"/>
  <c r="Q20" i="73"/>
  <c r="R20" i="73"/>
  <c r="S34" i="73"/>
  <c r="Q41" i="73"/>
  <c r="R41" i="73"/>
  <c r="R53" i="73"/>
  <c r="Q53" i="73"/>
  <c r="R17" i="73"/>
  <c r="Q17" i="73"/>
  <c r="Q32" i="73"/>
  <c r="R32" i="73"/>
  <c r="S30" i="73"/>
  <c r="AF42" i="39"/>
  <c r="S47" i="73"/>
  <c r="AF46" i="39"/>
  <c r="S51" i="73"/>
  <c r="AF52" i="39"/>
  <c r="S57" i="73"/>
  <c r="G18" i="39"/>
  <c r="BS18" i="39"/>
  <c r="F18" i="39"/>
  <c r="G34" i="39"/>
  <c r="BS34" i="39"/>
  <c r="F34" i="39"/>
  <c r="G50" i="39"/>
  <c r="BS50" i="39" s="1"/>
  <c r="F50" i="39"/>
  <c r="S23" i="73"/>
  <c r="S27" i="73"/>
  <c r="S38" i="73"/>
  <c r="AF40" i="39"/>
  <c r="S45" i="73"/>
  <c r="AF49" i="39"/>
  <c r="S54" i="73"/>
  <c r="S38" i="72"/>
  <c r="AR45" i="39"/>
  <c r="S50" i="72"/>
  <c r="AR49" i="39"/>
  <c r="S54" i="72"/>
  <c r="AR53" i="39"/>
  <c r="S58" i="72"/>
  <c r="M34" i="39"/>
  <c r="Q34" i="39"/>
  <c r="Q42" i="39"/>
  <c r="U37" i="39"/>
  <c r="Y41" i="39"/>
  <c r="AK39" i="39"/>
  <c r="AK47" i="39"/>
  <c r="AO40" i="39"/>
  <c r="AO48" i="39"/>
  <c r="AP48" i="39"/>
  <c r="AC44" i="39"/>
  <c r="AW38" i="39"/>
  <c r="AW50" i="39"/>
  <c r="CE19" i="39"/>
  <c r="AW49" i="39"/>
  <c r="BA34" i="39"/>
  <c r="BA42" i="39"/>
  <c r="BA50" i="39"/>
  <c r="BE35" i="39"/>
  <c r="BE43" i="39"/>
  <c r="BE51" i="39"/>
  <c r="BI50" i="39"/>
  <c r="BI39" i="39"/>
  <c r="BI37" i="39"/>
  <c r="BI53" i="39"/>
  <c r="BM18" i="39"/>
  <c r="BM26" i="39"/>
  <c r="BM34" i="39"/>
  <c r="BM42" i="39"/>
  <c r="BM50" i="39"/>
  <c r="U17" i="14"/>
  <c r="U25" i="14"/>
  <c r="U38" i="14"/>
  <c r="U46" i="14"/>
  <c r="L41" i="39"/>
  <c r="U54" i="14"/>
  <c r="L49" i="39"/>
  <c r="U36" i="14"/>
  <c r="U13" i="12"/>
  <c r="U29" i="12"/>
  <c r="U45" i="12"/>
  <c r="P40" i="39"/>
  <c r="U13" i="10"/>
  <c r="U29" i="10"/>
  <c r="U45" i="10"/>
  <c r="T40" i="39"/>
  <c r="U13" i="8"/>
  <c r="U20" i="12"/>
  <c r="U36" i="12"/>
  <c r="U52" i="12"/>
  <c r="P47" i="39"/>
  <c r="U20" i="10"/>
  <c r="U36" i="10"/>
  <c r="U52" i="10"/>
  <c r="T47" i="39"/>
  <c r="U57" i="8"/>
  <c r="X52" i="39"/>
  <c r="U25" i="6"/>
  <c r="U41" i="6"/>
  <c r="AB36" i="39"/>
  <c r="U57" i="6"/>
  <c r="AB52" i="39"/>
  <c r="U25" i="27"/>
  <c r="U27" i="25"/>
  <c r="U43" i="27"/>
  <c r="AJ38" i="39"/>
  <c r="U11" i="25"/>
  <c r="U17" i="25"/>
  <c r="U35" i="25"/>
  <c r="U39" i="25"/>
  <c r="AN34" i="39"/>
  <c r="U43" i="25"/>
  <c r="AN38" i="39"/>
  <c r="U49" i="25"/>
  <c r="AN44" i="39"/>
  <c r="U17" i="21"/>
  <c r="U23" i="21"/>
  <c r="U31" i="21"/>
  <c r="U39" i="21"/>
  <c r="AV34" i="39"/>
  <c r="U47" i="21"/>
  <c r="AV42" i="39"/>
  <c r="U55" i="21"/>
  <c r="AV50" i="39"/>
  <c r="U15" i="19"/>
  <c r="U23" i="19"/>
  <c r="U31" i="19"/>
  <c r="U39" i="19"/>
  <c r="AZ34" i="39"/>
  <c r="U47" i="19"/>
  <c r="AZ42" i="39"/>
  <c r="U55" i="19"/>
  <c r="AZ50" i="39"/>
  <c r="U15" i="17"/>
  <c r="U23" i="17"/>
  <c r="U31" i="17"/>
  <c r="U39" i="17"/>
  <c r="BD34" i="39"/>
  <c r="U47" i="17"/>
  <c r="BD42" i="39"/>
  <c r="U55" i="17"/>
  <c r="BD50" i="39"/>
  <c r="U15" i="64"/>
  <c r="U23" i="64"/>
  <c r="U31" i="64"/>
  <c r="U39" i="64"/>
  <c r="BH34" i="39"/>
  <c r="U47" i="64"/>
  <c r="BH42" i="39"/>
  <c r="U55" i="64"/>
  <c r="BH50" i="39"/>
  <c r="U58" i="25"/>
  <c r="AN53" i="39"/>
  <c r="U16" i="21"/>
  <c r="U32" i="65"/>
  <c r="BL27" i="39"/>
  <c r="U48" i="65"/>
  <c r="BL43" i="39"/>
  <c r="U16" i="3"/>
  <c r="U32" i="3"/>
  <c r="U48" i="3"/>
  <c r="AS44" i="39"/>
  <c r="AG42" i="39"/>
  <c r="AB4" i="39"/>
  <c r="U9" i="6"/>
  <c r="E61" i="6"/>
  <c r="F61" i="6"/>
  <c r="U9" i="3"/>
  <c r="E61" i="3"/>
  <c r="F61" i="3"/>
  <c r="CC19" i="39"/>
  <c r="AT37" i="39"/>
  <c r="AU37" i="39"/>
  <c r="CC37" i="39"/>
  <c r="AT45" i="39"/>
  <c r="AU45" i="39"/>
  <c r="CC45" i="39"/>
  <c r="AT53" i="39"/>
  <c r="AU53" i="39"/>
  <c r="CC53" i="39" s="1"/>
  <c r="AS38" i="39"/>
  <c r="U13" i="65"/>
  <c r="BL8" i="39"/>
  <c r="U10" i="12"/>
  <c r="U10" i="17"/>
  <c r="AS48" i="39"/>
  <c r="U27" i="65"/>
  <c r="BL22" i="39"/>
  <c r="U43" i="65"/>
  <c r="BL38" i="39"/>
  <c r="U11" i="3"/>
  <c r="U27" i="3"/>
  <c r="U43" i="3"/>
  <c r="U9" i="12"/>
  <c r="P4" i="39"/>
  <c r="E61" i="12"/>
  <c r="F61" i="12"/>
  <c r="BD4" i="39"/>
  <c r="U9" i="17"/>
  <c r="E61" i="17"/>
  <c r="F61" i="17"/>
  <c r="E11" i="39"/>
  <c r="AD14" i="77"/>
  <c r="E19" i="39"/>
  <c r="F19" i="39"/>
  <c r="E27" i="39"/>
  <c r="F27" i="39" s="1"/>
  <c r="E35" i="39"/>
  <c r="G35" i="39"/>
  <c r="BS35" i="39"/>
  <c r="E43" i="39"/>
  <c r="E51" i="39"/>
  <c r="F51" i="39"/>
  <c r="AS50" i="39"/>
  <c r="AT50" i="39" s="1"/>
  <c r="AG48" i="39"/>
  <c r="AH48" i="39" s="1"/>
  <c r="Q24" i="73"/>
  <c r="R24" i="73"/>
  <c r="AF41" i="39"/>
  <c r="S46" i="73"/>
  <c r="G14" i="39"/>
  <c r="BS14" i="39"/>
  <c r="F14" i="39"/>
  <c r="G30" i="39"/>
  <c r="BS30" i="39"/>
  <c r="F30" i="39"/>
  <c r="G46" i="39"/>
  <c r="BS46" i="39" s="1"/>
  <c r="F46" i="39"/>
  <c r="Q9" i="73"/>
  <c r="R9" i="73"/>
  <c r="S22" i="73"/>
  <c r="Q39" i="73"/>
  <c r="R39" i="73"/>
  <c r="AF38" i="39"/>
  <c r="S43" i="73"/>
  <c r="S21" i="72"/>
  <c r="S25" i="72"/>
  <c r="S29" i="72"/>
  <c r="S33" i="72"/>
  <c r="S37" i="72"/>
  <c r="AR36" i="39"/>
  <c r="S41" i="72"/>
  <c r="AR40" i="39"/>
  <c r="S45" i="72"/>
  <c r="AR44" i="39"/>
  <c r="S49" i="72"/>
  <c r="AR48" i="39"/>
  <c r="S53" i="72"/>
  <c r="AR52" i="39"/>
  <c r="S57" i="72"/>
  <c r="G20" i="39"/>
  <c r="BS20" i="39"/>
  <c r="F20" i="39"/>
  <c r="G36" i="39"/>
  <c r="BS36" i="39" s="1"/>
  <c r="F36" i="39"/>
  <c r="G52" i="39"/>
  <c r="BS52" i="39" s="1"/>
  <c r="F52" i="39"/>
  <c r="AG44" i="39"/>
  <c r="AI44" i="39" s="1"/>
  <c r="BZ44" i="39" s="1"/>
  <c r="AH44" i="39"/>
  <c r="S15" i="73"/>
  <c r="S19" i="73"/>
  <c r="S37" i="73"/>
  <c r="AF45" i="39"/>
  <c r="S50" i="73"/>
  <c r="AF51" i="39"/>
  <c r="S56" i="73"/>
  <c r="AG39" i="39"/>
  <c r="AG47" i="39"/>
  <c r="AH47" i="39" s="1"/>
  <c r="S26" i="73"/>
  <c r="S22" i="72"/>
  <c r="S30" i="72"/>
  <c r="AR37" i="39"/>
  <c r="S42" i="72"/>
  <c r="AR41" i="39"/>
  <c r="S46" i="72"/>
  <c r="S9" i="73"/>
  <c r="AF4" i="39"/>
  <c r="E61" i="73"/>
  <c r="F61" i="73" s="1"/>
  <c r="S24" i="73"/>
  <c r="AU50" i="39"/>
  <c r="CC50" i="39" s="1"/>
  <c r="G43" i="39"/>
  <c r="BS43" i="39" s="1"/>
  <c r="F43" i="39"/>
  <c r="G11" i="39"/>
  <c r="BS11" i="39"/>
  <c r="F11" i="39"/>
  <c r="AT38" i="39"/>
  <c r="AU38" i="39"/>
  <c r="CC38" i="39"/>
  <c r="K40" i="39"/>
  <c r="BT40" i="39"/>
  <c r="J40" i="39"/>
  <c r="J50" i="39"/>
  <c r="K50" i="39"/>
  <c r="BT50" i="39"/>
  <c r="K11" i="39"/>
  <c r="BT11" i="39"/>
  <c r="J11" i="39"/>
  <c r="BN42" i="39"/>
  <c r="BO42" i="39"/>
  <c r="CH42" i="39"/>
  <c r="BN26" i="39"/>
  <c r="BO26" i="39"/>
  <c r="CH26" i="39" s="1"/>
  <c r="BK53" i="39"/>
  <c r="CG53" i="39" s="1"/>
  <c r="BJ53" i="39"/>
  <c r="BJ50" i="39"/>
  <c r="BK50" i="39"/>
  <c r="CG50" i="39" s="1"/>
  <c r="BG43" i="39"/>
  <c r="CF43" i="39" s="1"/>
  <c r="BF43" i="39"/>
  <c r="CD22" i="39"/>
  <c r="AQ48" i="39"/>
  <c r="CB48" i="39" s="1"/>
  <c r="AA41" i="39"/>
  <c r="BX41" i="39" s="1"/>
  <c r="Z41" i="39"/>
  <c r="AF48" i="39"/>
  <c r="S53" i="73"/>
  <c r="AH4" i="39"/>
  <c r="AI4" i="39"/>
  <c r="BZ4" i="39"/>
  <c r="E60" i="73"/>
  <c r="E60" i="72"/>
  <c r="E60" i="64"/>
  <c r="E60" i="3"/>
  <c r="E60" i="8"/>
  <c r="E60" i="21"/>
  <c r="E60" i="65"/>
  <c r="E60" i="10"/>
  <c r="E60" i="25"/>
  <c r="E60" i="2"/>
  <c r="E60" i="12"/>
  <c r="E60" i="27"/>
  <c r="E60" i="17"/>
  <c r="E60" i="14"/>
  <c r="E60" i="6"/>
  <c r="E60" i="19"/>
  <c r="K36" i="39"/>
  <c r="BT36" i="39"/>
  <c r="J36" i="39"/>
  <c r="K46" i="39"/>
  <c r="BT46" i="39" s="1"/>
  <c r="J46" i="39"/>
  <c r="K9" i="39"/>
  <c r="BT9" i="39"/>
  <c r="J9" i="39"/>
  <c r="BO40" i="39"/>
  <c r="CH40" i="39" s="1"/>
  <c r="BN40" i="39"/>
  <c r="BO24" i="39"/>
  <c r="CH24" i="39"/>
  <c r="BN24" i="39"/>
  <c r="BK49" i="39"/>
  <c r="CG49" i="39" s="1"/>
  <c r="BJ49" i="39"/>
  <c r="BJ46" i="39"/>
  <c r="BK46" i="39"/>
  <c r="CG46" i="39" s="1"/>
  <c r="BG41" i="39"/>
  <c r="CF41" i="39" s="1"/>
  <c r="BF41" i="39"/>
  <c r="AQ38" i="39"/>
  <c r="CB38" i="39"/>
  <c r="AP38" i="39"/>
  <c r="CB22" i="39"/>
  <c r="AL53" i="39"/>
  <c r="AM53" i="39"/>
  <c r="CA53" i="39" s="1"/>
  <c r="BY21" i="39"/>
  <c r="AA51" i="39"/>
  <c r="BX51" i="39"/>
  <c r="Z51" i="39"/>
  <c r="AA39" i="39"/>
  <c r="BX39" i="39" s="1"/>
  <c r="Z39" i="39"/>
  <c r="S51" i="39"/>
  <c r="BV51" i="39" s="1"/>
  <c r="R51" i="39"/>
  <c r="BU19" i="39"/>
  <c r="O45" i="39"/>
  <c r="BU45" i="39" s="1"/>
  <c r="N45" i="39"/>
  <c r="AH35" i="39"/>
  <c r="AI35" i="39"/>
  <c r="BZ35" i="39" s="1"/>
  <c r="AH49" i="39"/>
  <c r="AI49" i="39"/>
  <c r="BZ49" i="39"/>
  <c r="BZ24" i="39"/>
  <c r="AT36" i="39"/>
  <c r="AU36" i="39"/>
  <c r="CC36" i="39"/>
  <c r="K7" i="39"/>
  <c r="BT7" i="39"/>
  <c r="J7" i="39"/>
  <c r="BN38" i="39"/>
  <c r="BO38" i="39"/>
  <c r="CH38" i="39"/>
  <c r="BN22" i="39"/>
  <c r="BO22" i="39"/>
  <c r="CH22" i="39" s="1"/>
  <c r="BK45" i="39"/>
  <c r="CG45" i="39" s="1"/>
  <c r="BJ45" i="39"/>
  <c r="BB46" i="39"/>
  <c r="BC46" i="39"/>
  <c r="CE46" i="39" s="1"/>
  <c r="AY36" i="39"/>
  <c r="CD36" i="39" s="1"/>
  <c r="AX36" i="39"/>
  <c r="AQ52" i="39"/>
  <c r="CB52" i="39"/>
  <c r="AP52" i="39"/>
  <c r="AQ36" i="39"/>
  <c r="CB36" i="39" s="1"/>
  <c r="AP36" i="39"/>
  <c r="AM51" i="39"/>
  <c r="CA51" i="39"/>
  <c r="AL51" i="39"/>
  <c r="O47" i="39"/>
  <c r="BU47" i="39" s="1"/>
  <c r="N47" i="39"/>
  <c r="AH37" i="39"/>
  <c r="AI37" i="39"/>
  <c r="BZ37" i="39" s="1"/>
  <c r="BO7" i="39"/>
  <c r="CH7" i="39" s="1"/>
  <c r="BN7" i="39"/>
  <c r="BG45" i="39"/>
  <c r="CF45" i="39"/>
  <c r="BF45" i="39"/>
  <c r="CE23" i="39"/>
  <c r="AH39" i="39"/>
  <c r="AI39" i="39"/>
  <c r="BZ39" i="39" s="1"/>
  <c r="BZ28" i="39"/>
  <c r="AH42" i="39"/>
  <c r="AI42" i="39"/>
  <c r="BZ42" i="39" s="1"/>
  <c r="AL47" i="39"/>
  <c r="AM47" i="39"/>
  <c r="CA47" i="39"/>
  <c r="R34" i="39"/>
  <c r="S34" i="39"/>
  <c r="BV34" i="39" s="1"/>
  <c r="AF36" i="39"/>
  <c r="S41" i="73"/>
  <c r="G25" i="39"/>
  <c r="BS25" i="39" s="1"/>
  <c r="CD24" i="39"/>
  <c r="AH52" i="39"/>
  <c r="AI52" i="39"/>
  <c r="BZ52" i="39" s="1"/>
  <c r="BZ20" i="39"/>
  <c r="AF53" i="39"/>
  <c r="S58" i="73"/>
  <c r="S31" i="73"/>
  <c r="G39" i="39"/>
  <c r="BS39" i="39" s="1"/>
  <c r="F39" i="39"/>
  <c r="G23" i="39"/>
  <c r="BS23" i="39"/>
  <c r="F23" i="39"/>
  <c r="K48" i="39"/>
  <c r="BT48" i="39" s="1"/>
  <c r="J48" i="39"/>
  <c r="K15" i="39"/>
  <c r="BT15" i="39"/>
  <c r="J15" i="39"/>
  <c r="BG39" i="39"/>
  <c r="CF39" i="39" s="1"/>
  <c r="BF39" i="39"/>
  <c r="BW25" i="39"/>
  <c r="S46" i="39"/>
  <c r="BV46" i="39" s="1"/>
  <c r="R46" i="39"/>
  <c r="AF35" i="39"/>
  <c r="S40" i="73"/>
  <c r="AF44" i="39"/>
  <c r="S49" i="73"/>
  <c r="G45" i="39"/>
  <c r="BS45" i="39"/>
  <c r="F45" i="39"/>
  <c r="G29" i="39"/>
  <c r="BS29" i="39" s="1"/>
  <c r="F29" i="39"/>
  <c r="F13" i="39"/>
  <c r="AH46" i="39"/>
  <c r="AI46" i="39"/>
  <c r="BZ46" i="39"/>
  <c r="K24" i="39"/>
  <c r="BT24" i="39"/>
  <c r="J24" i="39"/>
  <c r="K38" i="39"/>
  <c r="BT38" i="39"/>
  <c r="J38" i="39"/>
  <c r="BO52" i="39"/>
  <c r="CH52" i="39"/>
  <c r="BN52" i="39"/>
  <c r="BO36" i="39"/>
  <c r="CH36" i="39" s="1"/>
  <c r="BN36" i="39"/>
  <c r="BO20" i="39"/>
  <c r="CH20" i="39"/>
  <c r="BN20" i="39"/>
  <c r="BK41" i="39"/>
  <c r="CG41" i="39" s="1"/>
  <c r="BJ41" i="39"/>
  <c r="BK43" i="39"/>
  <c r="CG43" i="39"/>
  <c r="BJ43" i="39"/>
  <c r="AQ50" i="39"/>
  <c r="CB50" i="39"/>
  <c r="AP50" i="39"/>
  <c r="AQ34" i="39"/>
  <c r="CB34" i="39" s="1"/>
  <c r="AP34" i="39"/>
  <c r="CB18" i="39"/>
  <c r="AM49" i="39"/>
  <c r="CA49" i="39" s="1"/>
  <c r="AL49" i="39"/>
  <c r="W39" i="39"/>
  <c r="BW39" i="39" s="1"/>
  <c r="V39" i="39"/>
  <c r="S53" i="39"/>
  <c r="BV53" i="39"/>
  <c r="R53" i="39"/>
  <c r="S44" i="39"/>
  <c r="BV44" i="39" s="1"/>
  <c r="R44" i="39"/>
  <c r="O41" i="39"/>
  <c r="BU41" i="39"/>
  <c r="N41" i="39"/>
  <c r="G51" i="39"/>
  <c r="BS51" i="39" s="1"/>
  <c r="AT48" i="39"/>
  <c r="AU48" i="39"/>
  <c r="CC48" i="39"/>
  <c r="AT44" i="39"/>
  <c r="AU44" i="39"/>
  <c r="CC44" i="39" s="1"/>
  <c r="K19" i="39"/>
  <c r="BT19" i="39" s="1"/>
  <c r="J19" i="39"/>
  <c r="BN50" i="39"/>
  <c r="BO50" i="39"/>
  <c r="CH50" i="39" s="1"/>
  <c r="BN34" i="39"/>
  <c r="BO34" i="39"/>
  <c r="CH34" i="39"/>
  <c r="BO18" i="39"/>
  <c r="CH18" i="39"/>
  <c r="BN18" i="39"/>
  <c r="BK37" i="39"/>
  <c r="CG37" i="39" s="1"/>
  <c r="BJ37" i="39"/>
  <c r="BK39" i="39"/>
  <c r="CG39" i="39"/>
  <c r="BJ39" i="39"/>
  <c r="BG51" i="39"/>
  <c r="CF51" i="39" s="1"/>
  <c r="BF51" i="39"/>
  <c r="BG35" i="39"/>
  <c r="CF35" i="39"/>
  <c r="BF35" i="39"/>
  <c r="BB50" i="39"/>
  <c r="BC50" i="39"/>
  <c r="CE50" i="39"/>
  <c r="BC34" i="39"/>
  <c r="CE34" i="39"/>
  <c r="BB34" i="39"/>
  <c r="AY49" i="39"/>
  <c r="CD49" i="39" s="1"/>
  <c r="AX49" i="39"/>
  <c r="AY50" i="39"/>
  <c r="CD50" i="39"/>
  <c r="AX50" i="39"/>
  <c r="AY38" i="39"/>
  <c r="CD38" i="39" s="1"/>
  <c r="AX38" i="39"/>
  <c r="AD44" i="39"/>
  <c r="AE44" i="39"/>
  <c r="BY44" i="39" s="1"/>
  <c r="AQ40" i="39"/>
  <c r="CB40" i="39" s="1"/>
  <c r="AP40" i="39"/>
  <c r="W37" i="39"/>
  <c r="BW37" i="39"/>
  <c r="V37" i="39"/>
  <c r="BW21" i="39"/>
  <c r="S17" i="73"/>
  <c r="S20" i="73"/>
  <c r="AT4" i="39"/>
  <c r="AH38" i="39"/>
  <c r="AI38" i="39"/>
  <c r="BZ38" i="39"/>
  <c r="J52" i="39"/>
  <c r="K17" i="39"/>
  <c r="BT17" i="39" s="1"/>
  <c r="J17" i="39"/>
  <c r="BO48" i="39"/>
  <c r="CH48" i="39"/>
  <c r="BN48" i="39"/>
  <c r="BO32" i="39"/>
  <c r="CH32" i="39"/>
  <c r="BN32" i="39"/>
  <c r="BN16" i="39"/>
  <c r="BO16" i="39"/>
  <c r="CH16" i="39" s="1"/>
  <c r="BK35" i="39"/>
  <c r="CG35" i="39" s="1"/>
  <c r="BJ35" i="39"/>
  <c r="BG49" i="39"/>
  <c r="CF49" i="39"/>
  <c r="BF49" i="39"/>
  <c r="BC48" i="39"/>
  <c r="CE48" i="39" s="1"/>
  <c r="BB48" i="39"/>
  <c r="AY39" i="39"/>
  <c r="CD39" i="39"/>
  <c r="AX39" i="39"/>
  <c r="AY35" i="39"/>
  <c r="CD35" i="39" s="1"/>
  <c r="AX35" i="39"/>
  <c r="AQ46" i="39"/>
  <c r="CB46" i="39"/>
  <c r="AP46" i="39"/>
  <c r="AM45" i="39"/>
  <c r="CA45" i="39" s="1"/>
  <c r="AL45" i="39"/>
  <c r="BY17" i="39"/>
  <c r="AA47" i="39"/>
  <c r="BX47" i="39" s="1"/>
  <c r="Z47" i="39"/>
  <c r="W35" i="39"/>
  <c r="BW35" i="39"/>
  <c r="V35" i="39"/>
  <c r="BW19" i="39"/>
  <c r="R50" i="39"/>
  <c r="S50" i="39"/>
  <c r="BV50" i="39" s="1"/>
  <c r="S40" i="39"/>
  <c r="BV40" i="39" s="1"/>
  <c r="R40" i="39"/>
  <c r="O52" i="39"/>
  <c r="BU52" i="39"/>
  <c r="N52" i="39"/>
  <c r="AH41" i="39"/>
  <c r="AI41" i="39"/>
  <c r="BZ41" i="39"/>
  <c r="AH40" i="39"/>
  <c r="AI40" i="39"/>
  <c r="BZ40" i="39" s="1"/>
  <c r="AT42" i="39"/>
  <c r="AU42" i="39"/>
  <c r="CC42" i="39"/>
  <c r="AT46" i="39"/>
  <c r="AU46" i="39"/>
  <c r="CC46" i="39" s="1"/>
  <c r="BN46" i="39"/>
  <c r="BO46" i="39"/>
  <c r="CH46" i="39"/>
  <c r="BN30" i="39"/>
  <c r="BO30" i="39"/>
  <c r="CH30" i="39" s="1"/>
  <c r="BO14" i="39"/>
  <c r="CH14" i="39" s="1"/>
  <c r="BN14" i="39"/>
  <c r="AE52" i="39"/>
  <c r="BY52" i="39" s="1"/>
  <c r="AD52" i="39"/>
  <c r="AQ44" i="39"/>
  <c r="CB44" i="39"/>
  <c r="AM43" i="39"/>
  <c r="CA43" i="39"/>
  <c r="AL43" i="39"/>
  <c r="AA45" i="39"/>
  <c r="BX45" i="39" s="1"/>
  <c r="Z45" i="39"/>
  <c r="O43" i="39"/>
  <c r="BU43" i="39" s="1"/>
  <c r="N43" i="39"/>
  <c r="AH45" i="39"/>
  <c r="AI45" i="39"/>
  <c r="BZ45" i="39" s="1"/>
  <c r="S29" i="73"/>
  <c r="AT52" i="39"/>
  <c r="AU52" i="39"/>
  <c r="CC52" i="39" s="1"/>
  <c r="S12" i="73"/>
  <c r="BG53" i="39"/>
  <c r="CF53" i="39"/>
  <c r="BF53" i="39"/>
  <c r="BG37" i="39"/>
  <c r="CF37" i="39"/>
  <c r="BF37" i="39"/>
  <c r="BB52" i="39"/>
  <c r="BC52" i="39"/>
  <c r="CE52" i="39" s="1"/>
  <c r="BC36" i="39"/>
  <c r="CE36" i="39" s="1"/>
  <c r="BB36" i="39"/>
  <c r="AY53" i="39"/>
  <c r="CD53" i="39"/>
  <c r="AX53" i="39"/>
  <c r="O39" i="39"/>
  <c r="BU39" i="39" s="1"/>
  <c r="N39" i="39"/>
  <c r="AF34" i="39"/>
  <c r="S39" i="73"/>
  <c r="AL39" i="39"/>
  <c r="AM39" i="39"/>
  <c r="CA39" i="39" s="1"/>
  <c r="R42" i="39"/>
  <c r="S42" i="39"/>
  <c r="BV42" i="39"/>
  <c r="O34" i="39"/>
  <c r="BU34" i="39"/>
  <c r="N34" i="39"/>
  <c r="S32" i="73"/>
  <c r="A20" i="51"/>
  <c r="H20" i="51"/>
  <c r="A38" i="51"/>
  <c r="S27" i="51"/>
  <c r="A57" i="51"/>
  <c r="H57" i="51"/>
  <c r="G49" i="39"/>
  <c r="BS49" i="39"/>
  <c r="F49" i="39"/>
  <c r="G33" i="39"/>
  <c r="BS33" i="39" s="1"/>
  <c r="BQ33" i="39" s="1"/>
  <c r="G17" i="39"/>
  <c r="BS17" i="39" s="1"/>
  <c r="F17" i="39"/>
  <c r="AY34" i="39"/>
  <c r="CD34" i="39" s="1"/>
  <c r="AX34" i="39"/>
  <c r="AH36" i="39"/>
  <c r="AI36" i="39"/>
  <c r="BZ36" i="39" s="1"/>
  <c r="S28" i="73"/>
  <c r="AF47" i="39"/>
  <c r="S52" i="73"/>
  <c r="G47" i="39"/>
  <c r="BS47" i="39" s="1"/>
  <c r="F47" i="39"/>
  <c r="G31" i="39"/>
  <c r="BS31" i="39"/>
  <c r="F31" i="39"/>
  <c r="G15" i="39"/>
  <c r="BS15" i="39" s="1"/>
  <c r="F15" i="39"/>
  <c r="AT40" i="39"/>
  <c r="AU40" i="39"/>
  <c r="CC40" i="39" s="1"/>
  <c r="K28" i="39"/>
  <c r="BT28" i="39" s="1"/>
  <c r="J28" i="39"/>
  <c r="J42" i="39"/>
  <c r="K42" i="39"/>
  <c r="BT42" i="39" s="1"/>
  <c r="BO11" i="39"/>
  <c r="CH11" i="39" s="1"/>
  <c r="BN11" i="39"/>
  <c r="BG47" i="39"/>
  <c r="CF47" i="39"/>
  <c r="BF47" i="39"/>
  <c r="BW17" i="39"/>
  <c r="S48" i="39"/>
  <c r="BV48" i="39"/>
  <c r="R48" i="39"/>
  <c r="R38" i="39"/>
  <c r="S38" i="39"/>
  <c r="BV38" i="39"/>
  <c r="O53" i="39"/>
  <c r="BU53" i="39"/>
  <c r="N53" i="39"/>
  <c r="AH43" i="39"/>
  <c r="AI43" i="39"/>
  <c r="BZ43" i="39"/>
  <c r="G53" i="39"/>
  <c r="BS53" i="39"/>
  <c r="F53" i="39"/>
  <c r="G37" i="39"/>
  <c r="BS37" i="39" s="1"/>
  <c r="BQ37" i="39" s="1"/>
  <c r="F37" i="39"/>
  <c r="G21" i="39"/>
  <c r="BS21" i="39"/>
  <c r="F21" i="39"/>
  <c r="AH50" i="39"/>
  <c r="AI50" i="39"/>
  <c r="BZ50" i="39"/>
  <c r="K44" i="39"/>
  <c r="BT44" i="39"/>
  <c r="J44" i="39"/>
  <c r="K13" i="39"/>
  <c r="BT13" i="39" s="1"/>
  <c r="J13" i="39"/>
  <c r="BO44" i="39"/>
  <c r="CH44" i="39"/>
  <c r="BN44" i="39"/>
  <c r="BO28" i="39"/>
  <c r="CH28" i="39" s="1"/>
  <c r="BN28" i="39"/>
  <c r="BN10" i="39"/>
  <c r="BO10" i="39"/>
  <c r="CH10" i="39" s="1"/>
  <c r="AY42" i="39"/>
  <c r="CD42" i="39" s="1"/>
  <c r="AX42" i="39"/>
  <c r="AE48" i="39"/>
  <c r="BY48" i="39"/>
  <c r="AD48" i="39"/>
  <c r="AQ42" i="39"/>
  <c r="CB42" i="39" s="1"/>
  <c r="AP42" i="39"/>
  <c r="AM41" i="39"/>
  <c r="CA41" i="39"/>
  <c r="AL41" i="39"/>
  <c r="AA43" i="39"/>
  <c r="BX43" i="39" s="1"/>
  <c r="Z43" i="39"/>
  <c r="BX17" i="39"/>
  <c r="S36" i="39"/>
  <c r="BV36" i="39" s="1"/>
  <c r="R36" i="39"/>
  <c r="O51" i="39"/>
  <c r="BU51" i="39"/>
  <c r="N51" i="39"/>
  <c r="O37" i="39"/>
  <c r="BU37" i="39" s="1"/>
  <c r="N37" i="39"/>
  <c r="O49" i="39"/>
  <c r="BU49" i="39"/>
  <c r="N49" i="39"/>
  <c r="V46" i="51"/>
  <c r="F62" i="14"/>
  <c r="V62" i="14"/>
  <c r="I62" i="14" s="1"/>
  <c r="F60" i="14"/>
  <c r="F62" i="17"/>
  <c r="V62" i="17"/>
  <c r="I62" i="17" s="1"/>
  <c r="F60" i="17"/>
  <c r="F62" i="25"/>
  <c r="V62" i="25"/>
  <c r="I62" i="25" s="1"/>
  <c r="F60" i="25"/>
  <c r="F62" i="21"/>
  <c r="V62" i="21"/>
  <c r="I62" i="21" s="1"/>
  <c r="F60" i="21"/>
  <c r="K38" i="51"/>
  <c r="V38" i="51"/>
  <c r="R38" i="51"/>
  <c r="H38" i="51"/>
  <c r="X27" i="51"/>
  <c r="F38" i="51"/>
  <c r="U38" i="51"/>
  <c r="V27" i="51"/>
  <c r="I38" i="51"/>
  <c r="N38" i="51"/>
  <c r="U27" i="51"/>
  <c r="W38" i="51"/>
  <c r="L38" i="51"/>
  <c r="F62" i="27"/>
  <c r="V62" i="27" s="1"/>
  <c r="I62" i="27" s="1"/>
  <c r="F60" i="27"/>
  <c r="F62" i="10"/>
  <c r="V62" i="10" s="1"/>
  <c r="I62" i="10" s="1"/>
  <c r="F60" i="10"/>
  <c r="F62" i="8"/>
  <c r="V62" i="8" s="1"/>
  <c r="I62" i="8" s="1"/>
  <c r="F60" i="8"/>
  <c r="F60" i="64"/>
  <c r="F62" i="64"/>
  <c r="V62" i="64"/>
  <c r="I62" i="64" s="1"/>
  <c r="F62" i="73"/>
  <c r="T62" i="73" s="1"/>
  <c r="I62" i="73" s="1"/>
  <c r="F60" i="73"/>
  <c r="U9" i="51"/>
  <c r="S9" i="51"/>
  <c r="X9" i="51"/>
  <c r="F20" i="51"/>
  <c r="V9" i="51"/>
  <c r="AU4" i="39"/>
  <c r="F62" i="19"/>
  <c r="V62" i="19" s="1"/>
  <c r="I62" i="19" s="1"/>
  <c r="F60" i="19"/>
  <c r="F62" i="12"/>
  <c r="V62" i="12" s="1"/>
  <c r="I62" i="12" s="1"/>
  <c r="F60" i="12"/>
  <c r="F60" i="65"/>
  <c r="F62" i="65"/>
  <c r="V62" i="65"/>
  <c r="I62" i="65" s="1"/>
  <c r="F60" i="3"/>
  <c r="F62" i="3"/>
  <c r="V62" i="3"/>
  <c r="I62" i="3" s="1"/>
  <c r="F62" i="6"/>
  <c r="V62" i="6" s="1"/>
  <c r="I62" i="6" s="1"/>
  <c r="F60" i="6"/>
  <c r="F62" i="2"/>
  <c r="V62" i="2" s="1"/>
  <c r="I62" i="2" s="1"/>
  <c r="F60" i="2"/>
  <c r="F62" i="72"/>
  <c r="T62" i="72" s="1"/>
  <c r="I62" i="72" s="1"/>
  <c r="F60" i="72"/>
  <c r="A21" i="41"/>
  <c r="G21" i="41"/>
  <c r="Y1" i="77"/>
  <c r="AL15" i="56"/>
  <c r="AV15" i="56"/>
  <c r="AL19" i="56"/>
  <c r="AQ19" i="56"/>
  <c r="AI16" i="56"/>
  <c r="AD18" i="77"/>
  <c r="AL22" i="56"/>
  <c r="AQ22" i="56"/>
  <c r="AF20" i="56"/>
  <c r="AF16" i="56"/>
  <c r="AI15" i="56"/>
  <c r="AI12" i="56"/>
  <c r="AF11" i="56"/>
  <c r="AL14" i="56"/>
  <c r="AV14" i="56" s="1"/>
  <c r="AI22" i="56"/>
  <c r="AL21" i="56"/>
  <c r="AV21" i="56"/>
  <c r="AF19" i="56"/>
  <c r="AF15" i="56"/>
  <c r="AD24" i="77"/>
  <c r="AF13" i="56"/>
  <c r="AL20" i="56"/>
  <c r="AQ20" i="56"/>
  <c r="AI19" i="56"/>
  <c r="AD28" i="77"/>
  <c r="AD22" i="77"/>
  <c r="AL13" i="56"/>
  <c r="AV13" i="56" s="1"/>
  <c r="AD21" i="77"/>
  <c r="AF22" i="56"/>
  <c r="AI20" i="56"/>
  <c r="AF21" i="56"/>
  <c r="AI11" i="56"/>
  <c r="A29" i="77"/>
  <c r="AF10" i="56"/>
  <c r="F5" i="39"/>
  <c r="G19" i="39"/>
  <c r="BS19" i="39" s="1"/>
  <c r="BQ19" i="39" s="1"/>
  <c r="G41" i="39"/>
  <c r="BS41" i="39" s="1"/>
  <c r="BQ41" i="39" s="1"/>
  <c r="F38" i="1"/>
  <c r="F31" i="1"/>
  <c r="F30" i="1"/>
  <c r="F23" i="1"/>
  <c r="F22" i="1"/>
  <c r="F15" i="1"/>
  <c r="F14" i="1"/>
  <c r="F35" i="39"/>
  <c r="F37" i="1"/>
  <c r="F36" i="1"/>
  <c r="F29" i="1"/>
  <c r="F28" i="1"/>
  <c r="F21" i="1"/>
  <c r="F20" i="1"/>
  <c r="F13" i="1"/>
  <c r="F12" i="1"/>
  <c r="F10" i="1"/>
  <c r="F35" i="1"/>
  <c r="F34" i="1"/>
  <c r="F27" i="1"/>
  <c r="F26" i="1"/>
  <c r="F19" i="1"/>
  <c r="F18" i="1"/>
  <c r="F11" i="1"/>
  <c r="F9" i="1"/>
  <c r="F33" i="1"/>
  <c r="F32" i="1"/>
  <c r="F25" i="1"/>
  <c r="F24" i="1"/>
  <c r="F17" i="1"/>
  <c r="F16" i="1"/>
  <c r="BQ36" i="39"/>
  <c r="DJ23" i="56"/>
  <c r="AI23" i="56"/>
  <c r="AI18" i="56"/>
  <c r="DJ18" i="56"/>
  <c r="DJ17" i="56"/>
  <c r="AI17" i="56"/>
  <c r="DK11" i="56"/>
  <c r="AL23" i="56"/>
  <c r="AQ23" i="56" s="1"/>
  <c r="DK23" i="56"/>
  <c r="DK18" i="56"/>
  <c r="AL18" i="56"/>
  <c r="AQ18" i="56" s="1"/>
  <c r="DK17" i="56"/>
  <c r="CJ4" i="39"/>
  <c r="K57" i="51"/>
  <c r="BB18" i="56"/>
  <c r="BK23" i="56"/>
  <c r="BE18" i="56"/>
  <c r="BK21" i="56"/>
  <c r="BH18" i="56"/>
  <c r="AI14" i="56"/>
  <c r="AL12" i="56"/>
  <c r="AQ12" i="56"/>
  <c r="AD27" i="77"/>
  <c r="AI21" i="56"/>
  <c r="AD25" i="77"/>
  <c r="AF17" i="56"/>
  <c r="AF18" i="56"/>
  <c r="AF23" i="56"/>
  <c r="AY4" i="77"/>
  <c r="AD36" i="77" s="1"/>
  <c r="AD20" i="77"/>
  <c r="AL16" i="56"/>
  <c r="AI13" i="56"/>
  <c r="AD19" i="77"/>
  <c r="AF14" i="56"/>
  <c r="AF12" i="56"/>
  <c r="AQ14" i="56"/>
  <c r="F9" i="39"/>
  <c r="G7" i="39"/>
  <c r="BS7" i="39" s="1"/>
  <c r="BQ50" i="39"/>
  <c r="BQ42" i="39"/>
  <c r="BQ22" i="39"/>
  <c r="BQ46" i="39"/>
  <c r="BQ49" i="39"/>
  <c r="BQ38" i="39"/>
  <c r="BQ40" i="39"/>
  <c r="BQ52" i="39"/>
  <c r="BQ16" i="39"/>
  <c r="BQ12" i="39"/>
  <c r="G4" i="39"/>
  <c r="F4" i="39"/>
  <c r="AL10" i="56" s="1"/>
  <c r="AI10" i="56"/>
  <c r="J4" i="39"/>
  <c r="AL11" i="56" s="1"/>
  <c r="K4" i="39"/>
  <c r="BT4" i="39"/>
  <c r="BS4" i="39"/>
  <c r="BQ4" i="39"/>
  <c r="B33" i="1"/>
  <c r="B34" i="26"/>
  <c r="B33" i="5"/>
  <c r="B33" i="11"/>
  <c r="B31" i="11"/>
  <c r="B32" i="13"/>
  <c r="B34" i="15"/>
  <c r="B28" i="39"/>
  <c r="B32" i="64"/>
  <c r="B37" i="65"/>
  <c r="B33" i="65"/>
  <c r="B25" i="65"/>
  <c r="B31" i="67"/>
  <c r="B34" i="73"/>
  <c r="B31" i="73"/>
  <c r="B26" i="73"/>
  <c r="B31" i="72"/>
  <c r="B25" i="75"/>
  <c r="B33" i="64"/>
  <c r="B34" i="65"/>
  <c r="B33" i="67"/>
  <c r="B32" i="67"/>
  <c r="B31" i="1"/>
  <c r="B34" i="16"/>
  <c r="B32" i="16"/>
  <c r="B34" i="18"/>
  <c r="B32" i="18"/>
  <c r="B34" i="20"/>
  <c r="B32" i="20"/>
  <c r="B34" i="24"/>
  <c r="B32" i="24"/>
  <c r="B32" i="26"/>
  <c r="B33" i="7"/>
  <c r="B31" i="7"/>
  <c r="B33" i="9"/>
  <c r="B31" i="9"/>
  <c r="B32" i="15"/>
  <c r="B26" i="39"/>
  <c r="B34" i="64"/>
  <c r="B31" i="65"/>
  <c r="B37" i="74"/>
  <c r="B33" i="74"/>
  <c r="B31" i="74"/>
  <c r="BJ33" i="39"/>
  <c r="BK25" i="39"/>
  <c r="CG25" i="39"/>
  <c r="BK23" i="39"/>
  <c r="CG23" i="39"/>
  <c r="BJ29" i="39"/>
  <c r="BK21" i="39"/>
  <c r="CG21" i="39" s="1"/>
  <c r="BG28" i="39"/>
  <c r="CF28" i="39" s="1"/>
  <c r="BG26" i="39"/>
  <c r="CF26" i="39" s="1"/>
  <c r="BF31" i="39"/>
  <c r="BF30" i="39"/>
  <c r="BF29" i="39"/>
  <c r="BG20" i="39"/>
  <c r="CF20" i="39"/>
  <c r="BB31" i="39"/>
  <c r="BC27" i="39"/>
  <c r="CE27" i="39" s="1"/>
  <c r="BC21" i="39"/>
  <c r="CE21" i="39" s="1"/>
  <c r="AX29" i="39"/>
  <c r="AX31" i="39"/>
  <c r="AX33" i="39"/>
  <c r="AY28" i="39"/>
  <c r="CD28" i="39"/>
  <c r="AX32" i="39"/>
  <c r="AX30" i="39"/>
  <c r="AT33" i="39"/>
  <c r="AT29" i="39"/>
  <c r="AU25" i="39"/>
  <c r="CC25" i="39"/>
  <c r="AT32" i="39"/>
  <c r="AU21" i="39"/>
  <c r="CC21" i="39" s="1"/>
  <c r="AP33" i="39"/>
  <c r="AP30" i="39"/>
  <c r="AQ28" i="39"/>
  <c r="CB28" i="39" s="1"/>
  <c r="AP31" i="39"/>
  <c r="AQ24" i="39"/>
  <c r="CB24" i="39"/>
  <c r="AQ20" i="39"/>
  <c r="CB20" i="39"/>
  <c r="AM23" i="39"/>
  <c r="CA23" i="39"/>
  <c r="AL32" i="39"/>
  <c r="AL31" i="39"/>
  <c r="AL30" i="39"/>
  <c r="AM27" i="39"/>
  <c r="CA27" i="39" s="1"/>
  <c r="AM25" i="39"/>
  <c r="CA25" i="39" s="1"/>
  <c r="AD33" i="39"/>
  <c r="AD32" i="39"/>
  <c r="AE23" i="39"/>
  <c r="BY23" i="39" s="1"/>
  <c r="AE29" i="39"/>
  <c r="BY29" i="39" s="1"/>
  <c r="Z32" i="39"/>
  <c r="AA20" i="39"/>
  <c r="BX20" i="39"/>
  <c r="Z31" i="39"/>
  <c r="Z33" i="39"/>
  <c r="V31" i="39"/>
  <c r="W23" i="39"/>
  <c r="BW23" i="39" s="1"/>
  <c r="R33" i="39"/>
  <c r="S22" i="39"/>
  <c r="BV22" i="39"/>
  <c r="S20" i="39"/>
  <c r="BV20" i="39"/>
  <c r="R32" i="39"/>
  <c r="S28" i="39"/>
  <c r="BV28" i="39" s="1"/>
  <c r="S26" i="39"/>
  <c r="BV26" i="39" s="1"/>
  <c r="S24" i="39"/>
  <c r="BV24" i="39" s="1"/>
  <c r="N31" i="39"/>
  <c r="O25" i="39"/>
  <c r="BU25" i="39"/>
  <c r="N33" i="39"/>
  <c r="O29" i="39"/>
  <c r="BU29" i="39" s="1"/>
  <c r="O21" i="39"/>
  <c r="BU21" i="39" s="1"/>
  <c r="BQ30" i="39"/>
  <c r="BQ21" i="39"/>
  <c r="BQ31" i="39"/>
  <c r="BQ28" i="39"/>
  <c r="BQ29" i="39"/>
  <c r="G27" i="39"/>
  <c r="BS27" i="39"/>
  <c r="AL24" i="56"/>
  <c r="AV24" i="56"/>
  <c r="DK24" i="56"/>
  <c r="AC14" i="75"/>
  <c r="AI18" i="39"/>
  <c r="BZ18" i="39"/>
  <c r="AC24" i="75"/>
  <c r="AI17" i="39"/>
  <c r="BZ17" i="39" s="1"/>
  <c r="AQ29" i="39"/>
  <c r="CB29" i="39" s="1"/>
  <c r="AA29" i="39"/>
  <c r="BX29" i="39" s="1"/>
  <c r="BK28" i="39"/>
  <c r="CG28" i="39" s="1"/>
  <c r="AU28" i="39"/>
  <c r="CC28" i="39" s="1"/>
  <c r="AE28" i="39"/>
  <c r="BY28" i="39" s="1"/>
  <c r="O28" i="39"/>
  <c r="BU28" i="39" s="1"/>
  <c r="AY27" i="39"/>
  <c r="CD27" i="39" s="1"/>
  <c r="AI27" i="39"/>
  <c r="BZ27" i="39" s="1"/>
  <c r="S27" i="39"/>
  <c r="BV27" i="39" s="1"/>
  <c r="BC26" i="39"/>
  <c r="CE26" i="39" s="1"/>
  <c r="AM26" i="39"/>
  <c r="CA26" i="39" s="1"/>
  <c r="W26" i="39"/>
  <c r="BW26" i="39" s="1"/>
  <c r="BG25" i="39"/>
  <c r="CF25" i="39" s="1"/>
  <c r="AQ25" i="39"/>
  <c r="CB25" i="39" s="1"/>
  <c r="AA25" i="39"/>
  <c r="BX25" i="39" s="1"/>
  <c r="BK24" i="39"/>
  <c r="CG24" i="39" s="1"/>
  <c r="AU24" i="39"/>
  <c r="CC24" i="39" s="1"/>
  <c r="AE24" i="39"/>
  <c r="BY24" i="39" s="1"/>
  <c r="O24" i="39"/>
  <c r="BU24" i="39" s="1"/>
  <c r="AY23" i="39"/>
  <c r="CD23" i="39" s="1"/>
  <c r="AI23" i="39"/>
  <c r="BZ23" i="39" s="1"/>
  <c r="S23" i="39"/>
  <c r="BV23" i="39" s="1"/>
  <c r="BC22" i="39"/>
  <c r="CE22" i="39" s="1"/>
  <c r="AM22" i="39"/>
  <c r="CA22" i="39" s="1"/>
  <c r="W22" i="39"/>
  <c r="BW22" i="39" s="1"/>
  <c r="BG21" i="39"/>
  <c r="CF21" i="39" s="1"/>
  <c r="AQ21" i="39"/>
  <c r="CB21" i="39" s="1"/>
  <c r="AA21" i="39"/>
  <c r="BX21" i="39" s="1"/>
  <c r="BK20" i="39"/>
  <c r="CG20" i="39" s="1"/>
  <c r="AU20" i="39"/>
  <c r="CC20" i="39" s="1"/>
  <c r="AE20" i="39"/>
  <c r="BY20" i="39" s="1"/>
  <c r="O20" i="39"/>
  <c r="BU20" i="39" s="1"/>
  <c r="AY19" i="39"/>
  <c r="CD19" i="39" s="1"/>
  <c r="AI19" i="39"/>
  <c r="BZ19" i="39" s="1"/>
  <c r="S19" i="39"/>
  <c r="BV19" i="39" s="1"/>
  <c r="BC18" i="39"/>
  <c r="CE18" i="39" s="1"/>
  <c r="AM18" i="39"/>
  <c r="CA18" i="39" s="1"/>
  <c r="W18" i="39"/>
  <c r="BW18" i="39" s="1"/>
  <c r="BG17" i="39"/>
  <c r="CF17" i="39" s="1"/>
  <c r="AQ17" i="39"/>
  <c r="CB17" i="39" s="1"/>
  <c r="AI29" i="39"/>
  <c r="BZ29" i="39" s="1"/>
  <c r="S29" i="39"/>
  <c r="BV29" i="39" s="1"/>
  <c r="BC28" i="39"/>
  <c r="CE28" i="39" s="1"/>
  <c r="AM28" i="39"/>
  <c r="CA28" i="39" s="1"/>
  <c r="W28" i="39"/>
  <c r="BW28" i="39" s="1"/>
  <c r="BG27" i="39"/>
  <c r="CF27" i="39" s="1"/>
  <c r="AQ27" i="39"/>
  <c r="CB27" i="39" s="1"/>
  <c r="AA27" i="39"/>
  <c r="BX27" i="39" s="1"/>
  <c r="BK26" i="39"/>
  <c r="CG26" i="39" s="1"/>
  <c r="AU26" i="39"/>
  <c r="CC26" i="39" s="1"/>
  <c r="AE26" i="39"/>
  <c r="BY26" i="39" s="1"/>
  <c r="O26" i="39"/>
  <c r="BU26" i="39" s="1"/>
  <c r="AY25" i="39"/>
  <c r="CD25" i="39" s="1"/>
  <c r="AI25" i="39"/>
  <c r="BZ25" i="39" s="1"/>
  <c r="S25" i="39"/>
  <c r="BV25" i="39" s="1"/>
  <c r="BC24" i="39"/>
  <c r="CE24" i="39" s="1"/>
  <c r="AM24" i="39"/>
  <c r="CA24" i="39" s="1"/>
  <c r="W24" i="39"/>
  <c r="BW24" i="39" s="1"/>
  <c r="BG23" i="39"/>
  <c r="CF23" i="39" s="1"/>
  <c r="AQ23" i="39"/>
  <c r="CB23" i="39" s="1"/>
  <c r="AA23" i="39"/>
  <c r="BX23" i="39" s="1"/>
  <c r="BK22" i="39"/>
  <c r="CG22" i="39" s="1"/>
  <c r="AU22" i="39"/>
  <c r="CC22" i="39" s="1"/>
  <c r="AE22" i="39"/>
  <c r="BY22" i="39" s="1"/>
  <c r="O22" i="39"/>
  <c r="BU22" i="39" s="1"/>
  <c r="AY21" i="39"/>
  <c r="CD21" i="39" s="1"/>
  <c r="AI21" i="39"/>
  <c r="BZ21" i="39" s="1"/>
  <c r="S21" i="39"/>
  <c r="BV21" i="39" s="1"/>
  <c r="BC20" i="39"/>
  <c r="CE20" i="39" s="1"/>
  <c r="AM20" i="39"/>
  <c r="CA20" i="39" s="1"/>
  <c r="W20" i="39"/>
  <c r="BW20" i="39" s="1"/>
  <c r="BG19" i="39"/>
  <c r="CF19" i="39" s="1"/>
  <c r="AQ19" i="39"/>
  <c r="CB19" i="39" s="1"/>
  <c r="AA19" i="39"/>
  <c r="BX19" i="39" s="1"/>
  <c r="BK18" i="39"/>
  <c r="CG18" i="39" s="1"/>
  <c r="AU18" i="39"/>
  <c r="CC18" i="39" s="1"/>
  <c r="AE18" i="39"/>
  <c r="BY18" i="39" s="1"/>
  <c r="O18" i="39"/>
  <c r="BU18" i="39" s="1"/>
  <c r="AY17" i="39"/>
  <c r="CD17" i="39" s="1"/>
  <c r="N17" i="39"/>
  <c r="O17" i="39"/>
  <c r="BU17" i="39"/>
  <c r="BF16" i="39"/>
  <c r="BG16" i="39"/>
  <c r="CF16" i="39" s="1"/>
  <c r="AX16" i="39"/>
  <c r="AY16" i="39"/>
  <c r="CD16" i="39"/>
  <c r="AP16" i="39"/>
  <c r="AQ16" i="39"/>
  <c r="CB16" i="39" s="1"/>
  <c r="AH16" i="39"/>
  <c r="AI16" i="39"/>
  <c r="BZ16" i="39"/>
  <c r="Z16" i="39"/>
  <c r="AA16" i="39"/>
  <c r="BX16" i="39" s="1"/>
  <c r="R16" i="39"/>
  <c r="S16" i="39"/>
  <c r="BV16" i="39"/>
  <c r="BJ15" i="39"/>
  <c r="BK15" i="39"/>
  <c r="CG15" i="39" s="1"/>
  <c r="BB15" i="39"/>
  <c r="BC15" i="39"/>
  <c r="AT15" i="39"/>
  <c r="AU15" i="39"/>
  <c r="CC15" i="39"/>
  <c r="AL15" i="39"/>
  <c r="AM15" i="39"/>
  <c r="CA15" i="39" s="1"/>
  <c r="AD15" i="39"/>
  <c r="AE15" i="39"/>
  <c r="BY15" i="39"/>
  <c r="V15" i="39"/>
  <c r="W15" i="39"/>
  <c r="BW15" i="39" s="1"/>
  <c r="N15" i="39"/>
  <c r="O15" i="39"/>
  <c r="BU15" i="39"/>
  <c r="BF14" i="39"/>
  <c r="BG14" i="39"/>
  <c r="CF14" i="39" s="1"/>
  <c r="AX14" i="39"/>
  <c r="AY14" i="39"/>
  <c r="CD14" i="39"/>
  <c r="AP14" i="39"/>
  <c r="AQ14" i="39"/>
  <c r="CB14" i="39" s="1"/>
  <c r="AH14" i="39"/>
  <c r="AI14" i="39"/>
  <c r="Z14" i="39"/>
  <c r="AA14" i="39"/>
  <c r="BX14" i="39"/>
  <c r="R14" i="39"/>
  <c r="S14" i="39"/>
  <c r="BV14" i="39" s="1"/>
  <c r="BJ13" i="39"/>
  <c r="BK13" i="39"/>
  <c r="CG13" i="39"/>
  <c r="BB13" i="39"/>
  <c r="BC13" i="39"/>
  <c r="CE13" i="39" s="1"/>
  <c r="AT13" i="39"/>
  <c r="AU13" i="39"/>
  <c r="CC13" i="39"/>
  <c r="AL13" i="39"/>
  <c r="AM13" i="39"/>
  <c r="CA13" i="39" s="1"/>
  <c r="AD13" i="39"/>
  <c r="AE13" i="39"/>
  <c r="BY13" i="39"/>
  <c r="V13" i="39"/>
  <c r="W13" i="39"/>
  <c r="BW13" i="39" s="1"/>
  <c r="N13" i="39"/>
  <c r="O13" i="39"/>
  <c r="BU13" i="39"/>
  <c r="BF12" i="39"/>
  <c r="BG12" i="39"/>
  <c r="CF12" i="39" s="1"/>
  <c r="AX12" i="39"/>
  <c r="AY12" i="39"/>
  <c r="CD12" i="39"/>
  <c r="R17" i="39"/>
  <c r="S17" i="39"/>
  <c r="BV17" i="39" s="1"/>
  <c r="BJ16" i="39"/>
  <c r="BK16" i="39"/>
  <c r="CG16" i="39"/>
  <c r="BB16" i="39"/>
  <c r="BC16" i="39"/>
  <c r="CE16" i="39" s="1"/>
  <c r="AT16" i="39"/>
  <c r="AU16" i="39"/>
  <c r="CC16" i="39"/>
  <c r="AL16" i="39"/>
  <c r="AM16" i="39"/>
  <c r="CA16" i="39" s="1"/>
  <c r="AD16" i="39"/>
  <c r="AE16" i="39"/>
  <c r="BY16" i="39"/>
  <c r="V16" i="39"/>
  <c r="W16" i="39"/>
  <c r="BW16" i="39" s="1"/>
  <c r="N16" i="39"/>
  <c r="O16" i="39"/>
  <c r="BU16" i="39"/>
  <c r="BF15" i="39"/>
  <c r="BG15" i="39"/>
  <c r="CF15" i="39" s="1"/>
  <c r="AX15" i="39"/>
  <c r="AY15" i="39"/>
  <c r="CD15" i="39"/>
  <c r="AP15" i="39"/>
  <c r="AQ15" i="39"/>
  <c r="CB15" i="39" s="1"/>
  <c r="AH15" i="39"/>
  <c r="AI15" i="39"/>
  <c r="BZ15" i="39"/>
  <c r="Z15" i="39"/>
  <c r="AA15" i="39"/>
  <c r="BX15" i="39" s="1"/>
  <c r="R15" i="39"/>
  <c r="S15" i="39"/>
  <c r="BV15" i="39"/>
  <c r="BJ14" i="39"/>
  <c r="BK14" i="39"/>
  <c r="CG14" i="39" s="1"/>
  <c r="BB14" i="39"/>
  <c r="BC14" i="39"/>
  <c r="CE14" i="39"/>
  <c r="AT14" i="39"/>
  <c r="AU14" i="39"/>
  <c r="CC14" i="39" s="1"/>
  <c r="AL14" i="39"/>
  <c r="AM14" i="39"/>
  <c r="CA14" i="39"/>
  <c r="AD14" i="39"/>
  <c r="AE14" i="39"/>
  <c r="BY14" i="39" s="1"/>
  <c r="V14" i="39"/>
  <c r="W14" i="39"/>
  <c r="BW14" i="39"/>
  <c r="N14" i="39"/>
  <c r="O14" i="39"/>
  <c r="BU14" i="39" s="1"/>
  <c r="BF13" i="39"/>
  <c r="BG13" i="39"/>
  <c r="CF13" i="39"/>
  <c r="AX13" i="39"/>
  <c r="AY13" i="39"/>
  <c r="CD13" i="39" s="1"/>
  <c r="AP13" i="39"/>
  <c r="AQ13" i="39"/>
  <c r="CB13" i="39"/>
  <c r="AH13" i="39"/>
  <c r="AI13" i="39"/>
  <c r="BZ13" i="39" s="1"/>
  <c r="Z13" i="39"/>
  <c r="AA13" i="39"/>
  <c r="BX13" i="39"/>
  <c r="R13" i="39"/>
  <c r="S13" i="39"/>
  <c r="BV13" i="39" s="1"/>
  <c r="BJ12" i="39"/>
  <c r="BK12" i="39"/>
  <c r="CG12" i="39"/>
  <c r="BB12" i="39"/>
  <c r="BC12" i="39"/>
  <c r="CE12" i="39" s="1"/>
  <c r="AH11" i="39"/>
  <c r="AI11" i="39"/>
  <c r="BZ11" i="39"/>
  <c r="Z11" i="39"/>
  <c r="AA11" i="39"/>
  <c r="BX11" i="39" s="1"/>
  <c r="R11" i="39"/>
  <c r="S11" i="39"/>
  <c r="BV11" i="39"/>
  <c r="BJ10" i="39"/>
  <c r="BK10" i="39"/>
  <c r="CG10" i="39" s="1"/>
  <c r="BB10" i="39"/>
  <c r="BC10" i="39"/>
  <c r="CE10" i="39"/>
  <c r="AT10" i="39"/>
  <c r="AU10" i="39"/>
  <c r="CC10" i="39" s="1"/>
  <c r="AL10" i="39"/>
  <c r="AM10" i="39"/>
  <c r="CA10" i="39"/>
  <c r="AD10" i="39"/>
  <c r="AE10" i="39"/>
  <c r="BY10" i="39" s="1"/>
  <c r="V10" i="39"/>
  <c r="W10" i="39"/>
  <c r="BW10" i="39"/>
  <c r="N10" i="39"/>
  <c r="O10" i="39"/>
  <c r="BU10" i="39" s="1"/>
  <c r="BF9" i="39"/>
  <c r="BG9" i="39"/>
  <c r="CF9" i="39"/>
  <c r="AX9" i="39"/>
  <c r="AY9" i="39"/>
  <c r="CD9" i="39" s="1"/>
  <c r="AP9" i="39"/>
  <c r="AQ9" i="39"/>
  <c r="CB9" i="39"/>
  <c r="AH9" i="39"/>
  <c r="AI9" i="39"/>
  <c r="BZ9" i="39" s="1"/>
  <c r="Z9" i="39"/>
  <c r="AA9" i="39"/>
  <c r="BX9" i="39"/>
  <c r="R9" i="39"/>
  <c r="S9" i="39"/>
  <c r="BV9" i="39" s="1"/>
  <c r="BJ8" i="39"/>
  <c r="BK8" i="39"/>
  <c r="CG8" i="39"/>
  <c r="BB8" i="39"/>
  <c r="BC8" i="39"/>
  <c r="CE8" i="39" s="1"/>
  <c r="AT8" i="39"/>
  <c r="AU8" i="39"/>
  <c r="CC8" i="39"/>
  <c r="AL8" i="39"/>
  <c r="AM8" i="39"/>
  <c r="CA8" i="39" s="1"/>
  <c r="AD8" i="39"/>
  <c r="AE8" i="39"/>
  <c r="BY8" i="39"/>
  <c r="V8" i="39"/>
  <c r="W8" i="39"/>
  <c r="BW8" i="39" s="1"/>
  <c r="N8" i="39"/>
  <c r="O8" i="39"/>
  <c r="BU8" i="39"/>
  <c r="BF7" i="39"/>
  <c r="BG7" i="39"/>
  <c r="CF7" i="39" s="1"/>
  <c r="AX7" i="39"/>
  <c r="AY7" i="39"/>
  <c r="CD7" i="39"/>
  <c r="AP7" i="39"/>
  <c r="AQ7" i="39"/>
  <c r="CB7" i="39" s="1"/>
  <c r="AH7" i="39"/>
  <c r="AI7" i="39"/>
  <c r="BZ7" i="39"/>
  <c r="Z7" i="39"/>
  <c r="AA7" i="39"/>
  <c r="BX7" i="39" s="1"/>
  <c r="R7" i="39"/>
  <c r="S7" i="39"/>
  <c r="BV7" i="39"/>
  <c r="BJ6" i="39"/>
  <c r="BK6" i="39"/>
  <c r="BB6" i="39"/>
  <c r="BC6" i="39"/>
  <c r="AT6" i="39"/>
  <c r="AU6" i="39"/>
  <c r="AL6" i="39"/>
  <c r="AM6" i="39"/>
  <c r="AD6" i="39"/>
  <c r="AE6" i="39"/>
  <c r="V6" i="39"/>
  <c r="W6" i="39"/>
  <c r="N6" i="39"/>
  <c r="O6" i="39"/>
  <c r="BU6" i="39" s="1"/>
  <c r="BF5" i="39"/>
  <c r="BG5" i="39"/>
  <c r="CF5" i="39" s="1"/>
  <c r="AX5" i="39"/>
  <c r="AY5" i="39"/>
  <c r="AU12" i="39"/>
  <c r="CC12" i="39"/>
  <c r="AQ12" i="39"/>
  <c r="CB12" i="39"/>
  <c r="AM12" i="39"/>
  <c r="CA12" i="39"/>
  <c r="AI12" i="39"/>
  <c r="BZ12" i="39"/>
  <c r="AE12" i="39"/>
  <c r="BY12" i="39"/>
  <c r="AA12" i="39"/>
  <c r="BX12" i="39"/>
  <c r="W12" i="39"/>
  <c r="BW12" i="39"/>
  <c r="S12" i="39"/>
  <c r="BV12" i="39"/>
  <c r="O12" i="39"/>
  <c r="BU12" i="39"/>
  <c r="BK11" i="39"/>
  <c r="CG11" i="39"/>
  <c r="BG11" i="39"/>
  <c r="CF11" i="39"/>
  <c r="BC11" i="39"/>
  <c r="CE11" i="39"/>
  <c r="AY11" i="39"/>
  <c r="CD11" i="39"/>
  <c r="AU11" i="39"/>
  <c r="CC11" i="39"/>
  <c r="AL11" i="39"/>
  <c r="AM11" i="39"/>
  <c r="CA11" i="39" s="1"/>
  <c r="AD11" i="39"/>
  <c r="AE11" i="39"/>
  <c r="BY11" i="39"/>
  <c r="V11" i="39"/>
  <c r="W11" i="39"/>
  <c r="BW11" i="39" s="1"/>
  <c r="N11" i="39"/>
  <c r="O11" i="39"/>
  <c r="BU11" i="39"/>
  <c r="BF10" i="39"/>
  <c r="BG10" i="39"/>
  <c r="CF10" i="39" s="1"/>
  <c r="AX10" i="39"/>
  <c r="AY10" i="39"/>
  <c r="CD10" i="39"/>
  <c r="AP10" i="39"/>
  <c r="AQ10" i="39"/>
  <c r="CB10" i="39" s="1"/>
  <c r="AH10" i="39"/>
  <c r="AI10" i="39"/>
  <c r="BZ10" i="39"/>
  <c r="Z10" i="39"/>
  <c r="AA10" i="39"/>
  <c r="BX10" i="39" s="1"/>
  <c r="R10" i="39"/>
  <c r="S10" i="39"/>
  <c r="BV10" i="39"/>
  <c r="BJ9" i="39"/>
  <c r="BK9" i="39"/>
  <c r="CG9" i="39" s="1"/>
  <c r="BB9" i="39"/>
  <c r="BC9" i="39"/>
  <c r="CE9" i="39"/>
  <c r="AT9" i="39"/>
  <c r="AU9" i="39"/>
  <c r="CC9" i="39" s="1"/>
  <c r="AL9" i="39"/>
  <c r="AM9" i="39"/>
  <c r="CA9" i="39"/>
  <c r="AD9" i="39"/>
  <c r="AE9" i="39"/>
  <c r="BY9" i="39" s="1"/>
  <c r="V9" i="39"/>
  <c r="W9" i="39"/>
  <c r="BW9" i="39"/>
  <c r="N9" i="39"/>
  <c r="O9" i="39"/>
  <c r="BU9" i="39" s="1"/>
  <c r="BF8" i="39"/>
  <c r="BG8" i="39"/>
  <c r="CF8" i="39"/>
  <c r="AX8" i="39"/>
  <c r="AY8" i="39"/>
  <c r="CD8" i="39" s="1"/>
  <c r="AP8" i="39"/>
  <c r="AQ8" i="39"/>
  <c r="CB8" i="39"/>
  <c r="AH8" i="39"/>
  <c r="AI8" i="39"/>
  <c r="BZ8" i="39" s="1"/>
  <c r="Z8" i="39"/>
  <c r="AA8" i="39"/>
  <c r="BX8" i="39"/>
  <c r="R8" i="39"/>
  <c r="S8" i="39"/>
  <c r="BV8" i="39" s="1"/>
  <c r="BJ7" i="39"/>
  <c r="BK7" i="39"/>
  <c r="CG7" i="39"/>
  <c r="BB7" i="39"/>
  <c r="BC7" i="39"/>
  <c r="CE7" i="39" s="1"/>
  <c r="AT7" i="39"/>
  <c r="AU7" i="39"/>
  <c r="CC7" i="39"/>
  <c r="AL7" i="39"/>
  <c r="AM7" i="39"/>
  <c r="CA7" i="39" s="1"/>
  <c r="AD7" i="39"/>
  <c r="AE7" i="39"/>
  <c r="BY7" i="39"/>
  <c r="V7" i="39"/>
  <c r="W7" i="39"/>
  <c r="BW7" i="39" s="1"/>
  <c r="N7" i="39"/>
  <c r="O7" i="39"/>
  <c r="BU7" i="39"/>
  <c r="BF6" i="39"/>
  <c r="BG6" i="39"/>
  <c r="CF6" i="39" s="1"/>
  <c r="AX6" i="39"/>
  <c r="AY6" i="39"/>
  <c r="CD6" i="39" s="1"/>
  <c r="AP6" i="39"/>
  <c r="AQ6" i="39"/>
  <c r="AH6" i="39"/>
  <c r="AI6" i="39"/>
  <c r="BZ6" i="39" s="1"/>
  <c r="Z6" i="39"/>
  <c r="AA6" i="39"/>
  <c r="R6" i="39"/>
  <c r="S6" i="39"/>
  <c r="BJ5" i="39"/>
  <c r="BK5" i="39"/>
  <c r="BB5" i="39"/>
  <c r="BC5" i="39"/>
  <c r="CE5" i="39" s="1"/>
  <c r="AU5" i="39"/>
  <c r="AQ5" i="39"/>
  <c r="CB5" i="39" s="1"/>
  <c r="AM5" i="39"/>
  <c r="AI5" i="39"/>
  <c r="AE5" i="39"/>
  <c r="AA5" i="39"/>
  <c r="BX5" i="39" s="1"/>
  <c r="W5" i="39"/>
  <c r="S5" i="39"/>
  <c r="BV5" i="39" s="1"/>
  <c r="O5" i="39"/>
  <c r="BU5" i="39"/>
  <c r="AC40" i="75"/>
  <c r="AC36" i="75"/>
  <c r="AC32" i="75"/>
  <c r="AC28" i="75"/>
  <c r="AC27" i="75"/>
  <c r="AC25" i="75"/>
  <c r="AQ15" i="56"/>
  <c r="BT6" i="39"/>
  <c r="AV22" i="56"/>
  <c r="CG5" i="39"/>
  <c r="Z10" i="67"/>
  <c r="Z11" i="67"/>
  <c r="Z53" i="67"/>
  <c r="Z47" i="67"/>
  <c r="Z45" i="67"/>
  <c r="Z37" i="67"/>
  <c r="Z33" i="67"/>
  <c r="Z25" i="67"/>
  <c r="Z21" i="67"/>
  <c r="Z17" i="67"/>
  <c r="Z39" i="67"/>
  <c r="Z38" i="67"/>
  <c r="Z29" i="67"/>
  <c r="Z28" i="67"/>
  <c r="Z24" i="67"/>
  <c r="Z22" i="67"/>
  <c r="Z13" i="67"/>
  <c r="Z9" i="67"/>
  <c r="Z56" i="67"/>
  <c r="Z52" i="67"/>
  <c r="Z36" i="67"/>
  <c r="Z34" i="67"/>
  <c r="Z32" i="67"/>
  <c r="Z30" i="67"/>
  <c r="Z20" i="67"/>
  <c r="Z18" i="67"/>
  <c r="Z16" i="67"/>
  <c r="Z14" i="67"/>
  <c r="Z57" i="67"/>
  <c r="Z49" i="67"/>
  <c r="Z43" i="67"/>
  <c r="Z41" i="67"/>
  <c r="Z26" i="67"/>
  <c r="CG6" i="39"/>
  <c r="Z9" i="16"/>
  <c r="Z11" i="16"/>
  <c r="Z55" i="16"/>
  <c r="Z51" i="16"/>
  <c r="Z47" i="16"/>
  <c r="Z43" i="16"/>
  <c r="Z39" i="16"/>
  <c r="Z35" i="16"/>
  <c r="Z31" i="16"/>
  <c r="Z23" i="16"/>
  <c r="Z15" i="16"/>
  <c r="Z13" i="16"/>
  <c r="Z10" i="16"/>
  <c r="Z57" i="16"/>
  <c r="Z53" i="16"/>
  <c r="Z49" i="16"/>
  <c r="Z45" i="16"/>
  <c r="Z41" i="16"/>
  <c r="Z37" i="16"/>
  <c r="Z33" i="16"/>
  <c r="Z29" i="16"/>
  <c r="Z27" i="16"/>
  <c r="Z25" i="16"/>
  <c r="Z21" i="16"/>
  <c r="Z19" i="16"/>
  <c r="Z17" i="16"/>
  <c r="Z57" i="18"/>
  <c r="Z49" i="18"/>
  <c r="Z41" i="18"/>
  <c r="Z33" i="18"/>
  <c r="Z25" i="18"/>
  <c r="Z23" i="18"/>
  <c r="Z17" i="18"/>
  <c r="BC42" i="39"/>
  <c r="CE42" i="39"/>
  <c r="BB42" i="39"/>
  <c r="BC40" i="39"/>
  <c r="CE40" i="39" s="1"/>
  <c r="BB40" i="39"/>
  <c r="CE15" i="39"/>
  <c r="BC38" i="39"/>
  <c r="CE38" i="39" s="1"/>
  <c r="BB38" i="39"/>
  <c r="BB44" i="39"/>
  <c r="BC44" i="39"/>
  <c r="CE44" i="39" s="1"/>
  <c r="BC45" i="39"/>
  <c r="CE45" i="39" s="1"/>
  <c r="BB45" i="39"/>
  <c r="BC41" i="39"/>
  <c r="CE41" i="39"/>
  <c r="CE4" i="39"/>
  <c r="Z36" i="18"/>
  <c r="Z28" i="18"/>
  <c r="Z27" i="18"/>
  <c r="Z19" i="18"/>
  <c r="Z12" i="18"/>
  <c r="Z9" i="18"/>
  <c r="Z58" i="18"/>
  <c r="Z56" i="18"/>
  <c r="Z50" i="18"/>
  <c r="Z48" i="18"/>
  <c r="Z42" i="18"/>
  <c r="Z40" i="18"/>
  <c r="Z34" i="18"/>
  <c r="Z26" i="18"/>
  <c r="Z18" i="18"/>
  <c r="Z11" i="18"/>
  <c r="Z54" i="18"/>
  <c r="Z52" i="18"/>
  <c r="Z46" i="18"/>
  <c r="Z44" i="18"/>
  <c r="Z38" i="18"/>
  <c r="Z30" i="18"/>
  <c r="Z22" i="18"/>
  <c r="Z14" i="18"/>
  <c r="Z10" i="18"/>
  <c r="Z35" i="18"/>
  <c r="Z29" i="18"/>
  <c r="Z21" i="18"/>
  <c r="Z13" i="18"/>
  <c r="Z10" i="20"/>
  <c r="Z57" i="20"/>
  <c r="Z51" i="20"/>
  <c r="Z19" i="20"/>
  <c r="Z52" i="20"/>
  <c r="Z49" i="20"/>
  <c r="Z45" i="20"/>
  <c r="Z42" i="20"/>
  <c r="Z38" i="20"/>
  <c r="Z26" i="20"/>
  <c r="Z23" i="20"/>
  <c r="Z56" i="20"/>
  <c r="Z48" i="20"/>
  <c r="Z20" i="20"/>
  <c r="Z18" i="20"/>
  <c r="Z15" i="20"/>
  <c r="Z14" i="20"/>
  <c r="Z12" i="20"/>
  <c r="Z9" i="20"/>
  <c r="Z11" i="20"/>
  <c r="Z53" i="20"/>
  <c r="Z50" i="20"/>
  <c r="Z46" i="20"/>
  <c r="Z34" i="20"/>
  <c r="Z30" i="20"/>
  <c r="CD5" i="39"/>
  <c r="CC4" i="39"/>
  <c r="Z10" i="24"/>
  <c r="Z53" i="24"/>
  <c r="CB32" i="39"/>
  <c r="Z9" i="24"/>
  <c r="Z57" i="24"/>
  <c r="Z56" i="24"/>
  <c r="Z54" i="24"/>
  <c r="Z49" i="24"/>
  <c r="Z48" i="24"/>
  <c r="Z46" i="24"/>
  <c r="Z40" i="24"/>
  <c r="Z38" i="24"/>
  <c r="Z32" i="24"/>
  <c r="Z30" i="24"/>
  <c r="Z24" i="24"/>
  <c r="Z22" i="24"/>
  <c r="Z16" i="24"/>
  <c r="Z11" i="24"/>
  <c r="Z52" i="24"/>
  <c r="Z51" i="24"/>
  <c r="Z50" i="24"/>
  <c r="Z44" i="24"/>
  <c r="Z42" i="24"/>
  <c r="Z36" i="24"/>
  <c r="Z34" i="24"/>
  <c r="Z28" i="24"/>
  <c r="Z26" i="24"/>
  <c r="Z20" i="24"/>
  <c r="Z18" i="24"/>
  <c r="Z12" i="24"/>
  <c r="CB6" i="39"/>
  <c r="AD23" i="77"/>
  <c r="CB26" i="39"/>
  <c r="AP39" i="39"/>
  <c r="AP53" i="39"/>
  <c r="CA5" i="39"/>
  <c r="CA6" i="39"/>
  <c r="AC17" i="75"/>
  <c r="AL17" i="56"/>
  <c r="AV17" i="56" s="1"/>
  <c r="BZ14" i="39"/>
  <c r="AI48" i="39"/>
  <c r="BZ48" i="39"/>
  <c r="AH34" i="39"/>
  <c r="AH51" i="39"/>
  <c r="BZ33" i="39"/>
  <c r="AH53" i="39"/>
  <c r="AC53" i="75"/>
  <c r="AC45" i="75"/>
  <c r="AC37" i="75"/>
  <c r="AC29" i="75"/>
  <c r="AC58" i="75"/>
  <c r="AC50" i="75"/>
  <c r="AC42" i="75"/>
  <c r="AC34" i="75"/>
  <c r="AC26" i="75"/>
  <c r="AC20" i="75"/>
  <c r="AC9" i="75"/>
  <c r="AC57" i="75"/>
  <c r="AC49" i="75"/>
  <c r="AC41" i="75"/>
  <c r="AC33" i="75"/>
  <c r="AI47" i="39"/>
  <c r="BZ47" i="39" s="1"/>
  <c r="AC54" i="75"/>
  <c r="AC46" i="75"/>
  <c r="AC38" i="75"/>
  <c r="AC30" i="75"/>
  <c r="AC22" i="75"/>
  <c r="AC18" i="75"/>
  <c r="Z10" i="5"/>
  <c r="Z58" i="5"/>
  <c r="Z52" i="5"/>
  <c r="Z50" i="5"/>
  <c r="Z19" i="5"/>
  <c r="Z15" i="5"/>
  <c r="Z56" i="5"/>
  <c r="Z54" i="5"/>
  <c r="Z48" i="5"/>
  <c r="Z46" i="5"/>
  <c r="Z44" i="5"/>
  <c r="Z42" i="5"/>
  <c r="Z40" i="5"/>
  <c r="Z38" i="5"/>
  <c r="Z36" i="5"/>
  <c r="Z34" i="5"/>
  <c r="Z31" i="5"/>
  <c r="Z30" i="5"/>
  <c r="Z14" i="5"/>
  <c r="Z47" i="5"/>
  <c r="Z45" i="5"/>
  <c r="Z43" i="5"/>
  <c r="Z41" i="5"/>
  <c r="Z39" i="5"/>
  <c r="Z37" i="5"/>
  <c r="Z9" i="5"/>
  <c r="Z11" i="5"/>
  <c r="Z55" i="5"/>
  <c r="Z51" i="5"/>
  <c r="Z32" i="5"/>
  <c r="BY6" i="39"/>
  <c r="Z57" i="7"/>
  <c r="Z55" i="7"/>
  <c r="Z51" i="7"/>
  <c r="Z47" i="7"/>
  <c r="Z43" i="7"/>
  <c r="Z41" i="7"/>
  <c r="Z37" i="7"/>
  <c r="Z35" i="7"/>
  <c r="Z33" i="7"/>
  <c r="Z31" i="7"/>
  <c r="Z29" i="7"/>
  <c r="Z27" i="7"/>
  <c r="Z21" i="7"/>
  <c r="Z17" i="7"/>
  <c r="Z9" i="7"/>
  <c r="Z11" i="7"/>
  <c r="Z58" i="7"/>
  <c r="Z42" i="7"/>
  <c r="Z36" i="7"/>
  <c r="Z34" i="7"/>
  <c r="Z32" i="7"/>
  <c r="Z30" i="7"/>
  <c r="Z28" i="7"/>
  <c r="Z26" i="7"/>
  <c r="Z10" i="7"/>
  <c r="Z54" i="7"/>
  <c r="Z12" i="7"/>
  <c r="Z53" i="7"/>
  <c r="Z49" i="7"/>
  <c r="Z45" i="7"/>
  <c r="Z19" i="7"/>
  <c r="Z15" i="7"/>
  <c r="Z58" i="9"/>
  <c r="Z54" i="9"/>
  <c r="Z50" i="9"/>
  <c r="Z16" i="9"/>
  <c r="Z57" i="9"/>
  <c r="Z53" i="9"/>
  <c r="Z46" i="9"/>
  <c r="Z43" i="9"/>
  <c r="Z39" i="9"/>
  <c r="Z35" i="9"/>
  <c r="Z31" i="9"/>
  <c r="Z27" i="9"/>
  <c r="Z23" i="9"/>
  <c r="Z11" i="9"/>
  <c r="Z55" i="9"/>
  <c r="Z51" i="9"/>
  <c r="Z49" i="9"/>
  <c r="Z47" i="9"/>
  <c r="Z45" i="9"/>
  <c r="Z41" i="9"/>
  <c r="Z37" i="9"/>
  <c r="Z33" i="9"/>
  <c r="Z29" i="9"/>
  <c r="Z25" i="9"/>
  <c r="Z10" i="9"/>
  <c r="Z56" i="9"/>
  <c r="Z52" i="9"/>
  <c r="Z48" i="9"/>
  <c r="Z18" i="9"/>
  <c r="Z14" i="9"/>
  <c r="BW6" i="39"/>
  <c r="BW5" i="39"/>
  <c r="Z11" i="11"/>
  <c r="Z54" i="11"/>
  <c r="Z52" i="11"/>
  <c r="Z48" i="11"/>
  <c r="Z40" i="11"/>
  <c r="Z12" i="11"/>
  <c r="Z10" i="11"/>
  <c r="Z31" i="11"/>
  <c r="Z27" i="11"/>
  <c r="Z24" i="11"/>
  <c r="Z23" i="11"/>
  <c r="Z19" i="11"/>
  <c r="Z15" i="11"/>
  <c r="Z9" i="11"/>
  <c r="Z50" i="11"/>
  <c r="Z46" i="11"/>
  <c r="Z42" i="11"/>
  <c r="Z38" i="11"/>
  <c r="Z30" i="11"/>
  <c r="Z57" i="11"/>
  <c r="Z37" i="11"/>
  <c r="Z29" i="11"/>
  <c r="Z25" i="11"/>
  <c r="Z21" i="11"/>
  <c r="Z17" i="11"/>
  <c r="BV6" i="39"/>
  <c r="Z11" i="13"/>
  <c r="Z55" i="13"/>
  <c r="Z51" i="13"/>
  <c r="Z43" i="13"/>
  <c r="Z10" i="13"/>
  <c r="Z38" i="13"/>
  <c r="Z34" i="13"/>
  <c r="Z30" i="13"/>
  <c r="Z27" i="13"/>
  <c r="Z22" i="13"/>
  <c r="Z18" i="13"/>
  <c r="Z15" i="13"/>
  <c r="Z9" i="13"/>
  <c r="Z53" i="13"/>
  <c r="Z49" i="13"/>
  <c r="Z45" i="13"/>
  <c r="Z41" i="13"/>
  <c r="Z37" i="13"/>
  <c r="Z35" i="13"/>
  <c r="Z33" i="13"/>
  <c r="Z31" i="13"/>
  <c r="Z23" i="13"/>
  <c r="Z19" i="13"/>
  <c r="Z13" i="13"/>
  <c r="Z40" i="13"/>
  <c r="Z36" i="13"/>
  <c r="Z32" i="13"/>
  <c r="Z28" i="13"/>
  <c r="Z20" i="13"/>
  <c r="Z12" i="13"/>
  <c r="AV19" i="56"/>
  <c r="AV20" i="56"/>
  <c r="BQ27" i="39"/>
  <c r="BY5" i="39"/>
  <c r="BX6" i="39"/>
  <c r="CC6" i="39"/>
  <c r="CC5" i="39"/>
  <c r="BZ5" i="39"/>
  <c r="CE6" i="39"/>
  <c r="BE23" i="56"/>
  <c r="BB24" i="56"/>
  <c r="BH23" i="56"/>
  <c r="BK18" i="56"/>
  <c r="B36" i="73"/>
  <c r="B35" i="75"/>
  <c r="B34" i="67"/>
  <c r="B33" i="75"/>
  <c r="B29" i="75"/>
  <c r="B27" i="75"/>
  <c r="B26" i="67"/>
  <c r="B25" i="74"/>
  <c r="B13" i="75"/>
  <c r="B33" i="47"/>
  <c r="AQ21" i="56"/>
  <c r="AV12" i="56"/>
  <c r="F57" i="51"/>
  <c r="U46" i="51"/>
  <c r="N20" i="51"/>
  <c r="U20" i="51"/>
  <c r="K20" i="51"/>
  <c r="R57" i="51"/>
  <c r="W57" i="51"/>
  <c r="X46" i="51"/>
  <c r="S46" i="51"/>
  <c r="W20" i="51"/>
  <c r="R20" i="51"/>
  <c r="J14" i="51"/>
  <c r="N57" i="51"/>
  <c r="U57" i="51"/>
  <c r="B4" i="39"/>
  <c r="S15" i="51" s="1"/>
  <c r="S16" i="51" s="1"/>
  <c r="D53" i="51"/>
  <c r="D54" i="51" s="1"/>
  <c r="M16" i="51"/>
  <c r="M17" i="51" s="1"/>
  <c r="C32" i="51"/>
  <c r="Y30" i="51" s="1"/>
  <c r="BF5" i="56"/>
  <c r="L30" i="51"/>
  <c r="L31" i="51"/>
  <c r="I30" i="51"/>
  <c r="I31" i="51"/>
  <c r="D34" i="51"/>
  <c r="D35" i="51"/>
  <c r="J30" i="51"/>
  <c r="J31" i="51"/>
  <c r="K32" i="51"/>
  <c r="R16" i="51"/>
  <c r="R17" i="51" s="1"/>
  <c r="N16" i="51"/>
  <c r="N17" i="51" s="1"/>
  <c r="G14" i="51"/>
  <c r="K14" i="51"/>
  <c r="K15" i="51"/>
  <c r="I12" i="51"/>
  <c r="I13" i="51"/>
  <c r="P10" i="51"/>
  <c r="P11" i="51"/>
  <c r="O12" i="51"/>
  <c r="O13" i="51"/>
  <c r="P49" i="51"/>
  <c r="P50" i="51"/>
  <c r="N47" i="51"/>
  <c r="N48" i="51"/>
  <c r="G47" i="51"/>
  <c r="G48" i="51"/>
  <c r="G32" i="51"/>
  <c r="I28" i="51"/>
  <c r="I29" i="51" s="1"/>
  <c r="F28" i="51"/>
  <c r="F29" i="51" s="1"/>
  <c r="G28" i="51"/>
  <c r="G29" i="51" s="1"/>
  <c r="O30" i="51"/>
  <c r="O31" i="51" s="1"/>
  <c r="J32" i="51"/>
  <c r="R12" i="51"/>
  <c r="R13" i="51"/>
  <c r="H14" i="51"/>
  <c r="J16" i="51"/>
  <c r="J17" i="51" s="1"/>
  <c r="D10" i="51"/>
  <c r="D11" i="51" s="1"/>
  <c r="K10" i="51"/>
  <c r="K11" i="51" s="1"/>
  <c r="N10" i="51"/>
  <c r="N11" i="51" s="1"/>
  <c r="I10" i="51"/>
  <c r="I11" i="51" s="1"/>
  <c r="G49" i="51"/>
  <c r="G50" i="51" s="1"/>
  <c r="D49" i="51"/>
  <c r="D50" i="51" s="1"/>
  <c r="Q47" i="51"/>
  <c r="Q48" i="51" s="1"/>
  <c r="J49" i="51"/>
  <c r="J50" i="51" s="1"/>
  <c r="R30" i="51"/>
  <c r="R31" i="51" s="1"/>
  <c r="B38" i="51"/>
  <c r="G16" i="51"/>
  <c r="G17" i="51"/>
  <c r="G10" i="51"/>
  <c r="G11" i="51"/>
  <c r="J10" i="51"/>
  <c r="J11" i="51"/>
  <c r="E16" i="51"/>
  <c r="E17" i="51"/>
  <c r="E10" i="51"/>
  <c r="E11" i="51"/>
  <c r="K49" i="51"/>
  <c r="K50" i="51"/>
  <c r="H49" i="51"/>
  <c r="H50" i="51"/>
  <c r="F47" i="51"/>
  <c r="F48" i="51"/>
  <c r="O47" i="51"/>
  <c r="O48" i="51"/>
  <c r="D28" i="51"/>
  <c r="D29" i="51"/>
  <c r="N28" i="51"/>
  <c r="N29" i="51"/>
  <c r="N30" i="51"/>
  <c r="N31" i="51"/>
  <c r="Q28" i="51"/>
  <c r="Q29" i="51"/>
  <c r="H28" i="51"/>
  <c r="H29" i="51"/>
  <c r="Q14" i="51"/>
  <c r="Q15" i="51"/>
  <c r="Q16" i="51"/>
  <c r="Q17" i="51"/>
  <c r="L10" i="51"/>
  <c r="L11" i="51"/>
  <c r="K16" i="51"/>
  <c r="K17" i="51"/>
  <c r="C10" i="51"/>
  <c r="C11" i="51"/>
  <c r="K12" i="51"/>
  <c r="K13" i="51"/>
  <c r="I16" i="51"/>
  <c r="I17" i="51"/>
  <c r="O49" i="51"/>
  <c r="O50" i="51"/>
  <c r="M47" i="51"/>
  <c r="M48" i="51"/>
  <c r="J47" i="51"/>
  <c r="J48" i="51"/>
  <c r="C47" i="51"/>
  <c r="C48" i="51"/>
  <c r="E32" i="51"/>
  <c r="D30" i="51"/>
  <c r="D31" i="51" s="1"/>
  <c r="M32" i="51"/>
  <c r="AI30" i="51" s="1"/>
  <c r="K30" i="51"/>
  <c r="K31" i="51" s="1"/>
  <c r="R14" i="51"/>
  <c r="R15" i="51" s="1"/>
  <c r="M14" i="51"/>
  <c r="M10" i="51"/>
  <c r="M11" i="51"/>
  <c r="D47" i="51"/>
  <c r="D48" i="51"/>
  <c r="I32" i="51"/>
  <c r="M28" i="51"/>
  <c r="M29" i="51" s="1"/>
  <c r="J28" i="51"/>
  <c r="J29" i="51" s="1"/>
  <c r="F32" i="51"/>
  <c r="F33" i="51" s="1"/>
  <c r="K28" i="51"/>
  <c r="K29" i="51"/>
  <c r="F30" i="51"/>
  <c r="F31" i="51"/>
  <c r="E14" i="51"/>
  <c r="E15" i="51"/>
  <c r="O10" i="51"/>
  <c r="O11" i="51"/>
  <c r="L14" i="51"/>
  <c r="AH12" i="51"/>
  <c r="F16" i="51"/>
  <c r="F17" i="51"/>
  <c r="H10" i="51"/>
  <c r="H11" i="51"/>
  <c r="L16" i="51"/>
  <c r="L17" i="51"/>
  <c r="B20" i="51"/>
  <c r="I49" i="51"/>
  <c r="I50" i="51" s="1"/>
  <c r="F49" i="51"/>
  <c r="F50" i="51" s="1"/>
  <c r="R28" i="51"/>
  <c r="R29" i="51" s="1"/>
  <c r="H30" i="51"/>
  <c r="H31" i="51" s="1"/>
  <c r="L32" i="51"/>
  <c r="D32" i="51"/>
  <c r="Z30" i="51"/>
  <c r="C30" i="51"/>
  <c r="C31" i="51"/>
  <c r="P28" i="51"/>
  <c r="P29" i="51"/>
  <c r="N14" i="51"/>
  <c r="I14" i="51"/>
  <c r="I15" i="51" s="1"/>
  <c r="Q10" i="51"/>
  <c r="Q11" i="51"/>
  <c r="M12" i="51"/>
  <c r="M13" i="51"/>
  <c r="F12" i="51"/>
  <c r="F13" i="51"/>
  <c r="P16" i="51"/>
  <c r="P17" i="51"/>
  <c r="H12" i="51"/>
  <c r="H13" i="51"/>
  <c r="R47" i="51"/>
  <c r="R48" i="51"/>
  <c r="H47" i="51"/>
  <c r="H48" i="51"/>
  <c r="E47" i="51"/>
  <c r="E48" i="51"/>
  <c r="M49" i="51"/>
  <c r="M50" i="51"/>
  <c r="K47" i="51"/>
  <c r="K48" i="51"/>
  <c r="R32" i="51"/>
  <c r="R33" i="51"/>
  <c r="J12" i="51"/>
  <c r="J13" i="51"/>
  <c r="G12" i="51"/>
  <c r="G13" i="51"/>
  <c r="O14" i="51"/>
  <c r="L12" i="51"/>
  <c r="L13" i="51" s="1"/>
  <c r="R49" i="51"/>
  <c r="R50" i="51" s="1"/>
  <c r="L47" i="51"/>
  <c r="L48" i="51" s="1"/>
  <c r="I47" i="51"/>
  <c r="I48" i="51" s="1"/>
  <c r="N49" i="51"/>
  <c r="N50" i="51" s="1"/>
  <c r="P30" i="51"/>
  <c r="P31" i="51" s="1"/>
  <c r="M30" i="51"/>
  <c r="M31" i="51" s="1"/>
  <c r="H32" i="51"/>
  <c r="AD30" i="51" s="1"/>
  <c r="O28" i="51"/>
  <c r="O29" i="51" s="1"/>
  <c r="G30" i="51"/>
  <c r="G31" i="51" s="1"/>
  <c r="F14" i="51"/>
  <c r="F15" i="51" s="1"/>
  <c r="P14" i="51"/>
  <c r="AL12" i="51"/>
  <c r="E12" i="51"/>
  <c r="E13" i="51"/>
  <c r="Q12" i="51"/>
  <c r="Q13" i="51"/>
  <c r="N12" i="51"/>
  <c r="N13" i="51"/>
  <c r="H16" i="51"/>
  <c r="H17" i="51"/>
  <c r="F10" i="51"/>
  <c r="F11" i="51"/>
  <c r="P12" i="51"/>
  <c r="P13" i="51"/>
  <c r="P47" i="51"/>
  <c r="P48" i="51"/>
  <c r="E49" i="51"/>
  <c r="E50" i="51"/>
  <c r="Q49" i="51"/>
  <c r="Q50" i="51"/>
  <c r="Q30" i="51"/>
  <c r="Q31" i="51"/>
  <c r="E28" i="51"/>
  <c r="E29" i="51"/>
  <c r="C28" i="51"/>
  <c r="C29" i="51"/>
  <c r="E30" i="51"/>
  <c r="E31" i="51"/>
  <c r="L28" i="51"/>
  <c r="L29" i="51"/>
  <c r="R10" i="51"/>
  <c r="R11" i="51"/>
  <c r="D12" i="51"/>
  <c r="D13" i="51"/>
  <c r="R51" i="51"/>
  <c r="R52" i="51"/>
  <c r="B57" i="51"/>
  <c r="E51" i="51"/>
  <c r="F51" i="51"/>
  <c r="AB49" i="51"/>
  <c r="Q32" i="51"/>
  <c r="Q33" i="51"/>
  <c r="O32" i="51"/>
  <c r="Q53" i="51"/>
  <c r="Q54" i="51" s="1"/>
  <c r="O34" i="51"/>
  <c r="O35" i="51" s="1"/>
  <c r="O16" i="51"/>
  <c r="O17" i="51" s="1"/>
  <c r="N34" i="51"/>
  <c r="N35" i="51" s="1"/>
  <c r="K34" i="51"/>
  <c r="K35" i="51" s="1"/>
  <c r="H34" i="51"/>
  <c r="H35" i="51" s="1"/>
  <c r="F34" i="51"/>
  <c r="F35" i="51" s="1"/>
  <c r="F53" i="51"/>
  <c r="F54" i="51" s="1"/>
  <c r="P53" i="51"/>
  <c r="P54" i="51" s="1"/>
  <c r="M53" i="51"/>
  <c r="M54" i="51" s="1"/>
  <c r="M34" i="51"/>
  <c r="M35" i="51" s="1"/>
  <c r="C16" i="51"/>
  <c r="C17" i="51" s="1"/>
  <c r="C14" i="51"/>
  <c r="G51" i="51"/>
  <c r="P51" i="51"/>
  <c r="AL49" i="51" s="1"/>
  <c r="N51" i="51"/>
  <c r="L51" i="51"/>
  <c r="L52" i="51" s="1"/>
  <c r="J51" i="51"/>
  <c r="J52" i="51" s="1"/>
  <c r="H51" i="51"/>
  <c r="AD49" i="51" s="1"/>
  <c r="I53" i="51"/>
  <c r="I54" i="51" s="1"/>
  <c r="G34" i="51"/>
  <c r="G35" i="51" s="1"/>
  <c r="E53" i="51"/>
  <c r="E54" i="51" s="1"/>
  <c r="H53" i="51"/>
  <c r="H54" i="51" s="1"/>
  <c r="J53" i="51"/>
  <c r="J54" i="51" s="1"/>
  <c r="O53" i="51"/>
  <c r="O54" i="51" s="1"/>
  <c r="J34" i="51"/>
  <c r="J35" i="51" s="1"/>
  <c r="M51" i="51"/>
  <c r="K51" i="51"/>
  <c r="K52" i="51" s="1"/>
  <c r="I51" i="51"/>
  <c r="AE49" i="51"/>
  <c r="R53" i="51"/>
  <c r="R54" i="51"/>
  <c r="R34" i="51"/>
  <c r="R35" i="51"/>
  <c r="N53" i="51"/>
  <c r="N54" i="51"/>
  <c r="L53" i="51"/>
  <c r="L54" i="51"/>
  <c r="L49" i="51"/>
  <c r="L50" i="51"/>
  <c r="K53" i="51"/>
  <c r="K54" i="51"/>
  <c r="G53" i="51"/>
  <c r="G54" i="51"/>
  <c r="L34" i="51"/>
  <c r="L35" i="51"/>
  <c r="C12" i="51"/>
  <c r="C13" i="51"/>
  <c r="D14" i="51"/>
  <c r="Z12" i="51"/>
  <c r="D16" i="51"/>
  <c r="D17" i="51"/>
  <c r="Q51" i="51"/>
  <c r="Q52" i="51"/>
  <c r="O51" i="51"/>
  <c r="P32" i="51"/>
  <c r="N32" i="51"/>
  <c r="AJ30" i="51" s="1"/>
  <c r="I34" i="51"/>
  <c r="I35" i="51"/>
  <c r="Q34" i="51"/>
  <c r="Q35" i="51"/>
  <c r="P34" i="51"/>
  <c r="P35" i="51"/>
  <c r="E34" i="51"/>
  <c r="E35" i="51"/>
  <c r="J15" i="51"/>
  <c r="AF12" i="51"/>
  <c r="AB12" i="51"/>
  <c r="L15" i="51"/>
  <c r="I33" i="51"/>
  <c r="AE30" i="51"/>
  <c r="E33" i="51"/>
  <c r="AA30" i="51"/>
  <c r="AF30" i="51"/>
  <c r="J33" i="51"/>
  <c r="K33" i="51"/>
  <c r="AG30" i="51"/>
  <c r="AB30" i="51"/>
  <c r="G33" i="51"/>
  <c r="AC30" i="51"/>
  <c r="AC12" i="51"/>
  <c r="G15" i="51"/>
  <c r="CW29" i="56"/>
  <c r="CQ29" i="56"/>
  <c r="CQ23" i="56"/>
  <c r="DC14" i="56"/>
  <c r="DC23" i="56"/>
  <c r="CN24" i="56"/>
  <c r="CT28" i="56"/>
  <c r="CT20" i="56"/>
  <c r="CT29" i="56"/>
  <c r="CT21" i="56"/>
  <c r="DC27" i="56"/>
  <c r="CQ27" i="56"/>
  <c r="CN23" i="56"/>
  <c r="CN19" i="56"/>
  <c r="DC12" i="56"/>
  <c r="DC24" i="56"/>
  <c r="CQ26" i="56"/>
  <c r="CZ29" i="56"/>
  <c r="CW13" i="56"/>
  <c r="CN14" i="56"/>
  <c r="CN15" i="56"/>
  <c r="CZ19" i="56"/>
  <c r="CN26" i="56"/>
  <c r="CN16" i="56"/>
  <c r="DC29" i="56"/>
  <c r="CN29" i="56"/>
  <c r="CW18" i="56"/>
  <c r="CN18" i="56"/>
  <c r="CN17" i="56"/>
  <c r="CW22" i="56"/>
  <c r="CZ26" i="56"/>
  <c r="CZ27" i="56"/>
  <c r="CQ19" i="56"/>
  <c r="CZ13" i="56"/>
  <c r="CQ14" i="56"/>
  <c r="CZ14" i="56"/>
  <c r="CT16" i="56"/>
  <c r="CZ15" i="56"/>
  <c r="CZ16" i="56"/>
  <c r="CT15" i="56"/>
  <c r="CW24" i="56"/>
  <c r="CW23" i="56"/>
  <c r="CT14" i="56"/>
  <c r="CZ17" i="56"/>
  <c r="CN21" i="56"/>
  <c r="DC13" i="56"/>
  <c r="CW27" i="56"/>
  <c r="CN12" i="56"/>
  <c r="CT19" i="56"/>
  <c r="CN28" i="56"/>
  <c r="CZ25" i="56"/>
  <c r="CQ12" i="56"/>
  <c r="CQ18" i="56"/>
  <c r="CT24" i="56"/>
  <c r="DC15" i="56"/>
  <c r="DC26" i="56"/>
  <c r="CT27" i="56"/>
  <c r="CZ12" i="56"/>
  <c r="CT12" i="56"/>
  <c r="DC28" i="56"/>
  <c r="AO37" i="56"/>
  <c r="BB36" i="56"/>
  <c r="CX36" i="56"/>
  <c r="DC25" i="56"/>
  <c r="CT13" i="56"/>
  <c r="CW26" i="56"/>
  <c r="CW17" i="56"/>
  <c r="CQ28" i="56"/>
  <c r="CZ18" i="56"/>
  <c r="CZ28" i="56"/>
  <c r="CW28" i="56"/>
  <c r="DC17" i="56"/>
  <c r="CN13" i="56"/>
  <c r="CT22" i="56"/>
  <c r="CN25" i="56"/>
  <c r="CZ22" i="56"/>
  <c r="CN22" i="56"/>
  <c r="CZ23" i="56"/>
  <c r="CT25" i="56"/>
  <c r="CZ24" i="56"/>
  <c r="CT26" i="56"/>
  <c r="CN20" i="56"/>
  <c r="AO38" i="56"/>
  <c r="AJ32" i="77"/>
  <c r="CQ25" i="56"/>
  <c r="CT23" i="56"/>
  <c r="CQ24" i="56"/>
  <c r="AO36" i="56"/>
  <c r="CW16" i="56"/>
  <c r="CW15" i="56"/>
  <c r="CQ17" i="56"/>
  <c r="CZ20" i="56"/>
  <c r="CW20" i="56"/>
  <c r="DC21" i="56"/>
  <c r="CQ20" i="56"/>
  <c r="CQ16" i="56"/>
  <c r="DC22" i="56"/>
  <c r="DC19" i="56"/>
  <c r="CW25" i="56"/>
  <c r="CT17" i="56"/>
  <c r="CW19" i="56"/>
  <c r="CT18" i="56"/>
  <c r="DC18" i="56"/>
  <c r="CQ22" i="56"/>
  <c r="DC20" i="56"/>
  <c r="DC16" i="56"/>
  <c r="BB37" i="56"/>
  <c r="CQ15" i="56"/>
  <c r="CN27" i="56"/>
  <c r="CW14" i="56"/>
  <c r="CW12" i="56"/>
  <c r="CQ13" i="56"/>
  <c r="CQ21" i="56"/>
  <c r="CW21" i="56"/>
  <c r="CZ21" i="56"/>
  <c r="I52" i="51"/>
  <c r="AE12" i="51"/>
  <c r="D33" i="51"/>
  <c r="M33" i="51"/>
  <c r="H15" i="51"/>
  <c r="AD12" i="51"/>
  <c r="C33" i="51"/>
  <c r="AG49" i="51"/>
  <c r="P15" i="51"/>
  <c r="O15" i="51"/>
  <c r="AK12" i="51"/>
  <c r="AJ12" i="51"/>
  <c r="N15" i="51"/>
  <c r="AH30" i="51"/>
  <c r="L33" i="51"/>
  <c r="M15" i="51"/>
  <c r="AI12" i="51"/>
  <c r="AV16" i="56"/>
  <c r="AQ24" i="56"/>
  <c r="AV23" i="56"/>
  <c r="AF49" i="51"/>
  <c r="BR19" i="39"/>
  <c r="BP19" i="39" s="1"/>
  <c r="BR36" i="39"/>
  <c r="BP36" i="39" s="1"/>
  <c r="BR50" i="39"/>
  <c r="BP50" i="39" s="1"/>
  <c r="BR4" i="39"/>
  <c r="BP4" i="39" s="1"/>
  <c r="U15" i="51"/>
  <c r="U16" i="51" s="1"/>
  <c r="BR30" i="39"/>
  <c r="BP30" i="39"/>
  <c r="BR28" i="39"/>
  <c r="BP28" i="39"/>
  <c r="BR29" i="39"/>
  <c r="BP29" i="39"/>
  <c r="BR27" i="39"/>
  <c r="BP27" i="39"/>
  <c r="BR42" i="39"/>
  <c r="BP42" i="39"/>
  <c r="BR46" i="39"/>
  <c r="BP46" i="39"/>
  <c r="BR49" i="39"/>
  <c r="BP49" i="39"/>
  <c r="BR40" i="39"/>
  <c r="BP40" i="39"/>
  <c r="BR31" i="39"/>
  <c r="BP31" i="39"/>
  <c r="AC31" i="56"/>
  <c r="BR38" i="39"/>
  <c r="BP38" i="39" s="1"/>
  <c r="BR16" i="39"/>
  <c r="BP16" i="39" s="1"/>
  <c r="BR41" i="39"/>
  <c r="BP41" i="39" s="1"/>
  <c r="BR22" i="39"/>
  <c r="BP22" i="39" s="1"/>
  <c r="BR33" i="39"/>
  <c r="BP33" i="39" s="1"/>
  <c r="BR52" i="39"/>
  <c r="BP52" i="39" s="1"/>
  <c r="BR12" i="39"/>
  <c r="BP12" i="39" s="1"/>
  <c r="BR21" i="39"/>
  <c r="BP21" i="39" s="1"/>
  <c r="P52" i="51"/>
  <c r="BR37" i="39"/>
  <c r="BP37" i="39" s="1"/>
  <c r="BR15" i="39"/>
  <c r="BP15" i="39" s="1"/>
  <c r="BQ15" i="39"/>
  <c r="BQ17" i="39"/>
  <c r="BR17" i="39"/>
  <c r="BP17" i="39" s="1"/>
  <c r="BQ23" i="39"/>
  <c r="BR23" i="39"/>
  <c r="BP23" i="39"/>
  <c r="BQ14" i="39"/>
  <c r="BR14" i="39"/>
  <c r="BP14" i="39" s="1"/>
  <c r="BQ48" i="39"/>
  <c r="BR48" i="39"/>
  <c r="BP48" i="39"/>
  <c r="BQ26" i="39"/>
  <c r="BR26" i="39"/>
  <c r="BP26" i="39" s="1"/>
  <c r="BR10" i="39"/>
  <c r="BP10" i="39" s="1"/>
  <c r="BQ10" i="39"/>
  <c r="BR47" i="39"/>
  <c r="BP47" i="39"/>
  <c r="BQ47" i="39"/>
  <c r="BQ45" i="39"/>
  <c r="BR45" i="39"/>
  <c r="BP45" i="39"/>
  <c r="BQ43" i="39"/>
  <c r="BR43" i="39"/>
  <c r="BP43" i="39" s="1"/>
  <c r="BQ18" i="39"/>
  <c r="BR18" i="39"/>
  <c r="BP18" i="39"/>
  <c r="BQ53" i="39"/>
  <c r="BR53" i="39"/>
  <c r="BP53" i="39" s="1"/>
  <c r="BQ39" i="39"/>
  <c r="BR39" i="39"/>
  <c r="BP39" i="39"/>
  <c r="BQ20" i="39"/>
  <c r="BR20" i="39"/>
  <c r="BP20" i="39" s="1"/>
  <c r="BQ35" i="39"/>
  <c r="BR35" i="39"/>
  <c r="BP35" i="39"/>
  <c r="BR24" i="39"/>
  <c r="BP24" i="39"/>
  <c r="BQ24" i="39"/>
  <c r="BQ51" i="39"/>
  <c r="BR51" i="39"/>
  <c r="BP51" i="39"/>
  <c r="BR25" i="39"/>
  <c r="BP25" i="39"/>
  <c r="BQ25" i="39"/>
  <c r="BR11" i="39"/>
  <c r="BP11" i="39" s="1"/>
  <c r="BQ11" i="39"/>
  <c r="BR34" i="39"/>
  <c r="BP34" i="39"/>
  <c r="BQ34" i="39"/>
  <c r="BQ32" i="39"/>
  <c r="BR32" i="39"/>
  <c r="BP32" i="39"/>
  <c r="BQ9" i="39"/>
  <c r="BR9" i="39"/>
  <c r="BP9" i="39" s="1"/>
  <c r="BQ44" i="39"/>
  <c r="BR44" i="39"/>
  <c r="BP44" i="39"/>
  <c r="BQ13" i="39"/>
  <c r="BR13" i="39"/>
  <c r="BP13" i="39" s="1"/>
  <c r="BS5" i="39"/>
  <c r="BQ5" i="39" s="1"/>
  <c r="S33" i="51" s="1"/>
  <c r="S34" i="51" s="1"/>
  <c r="C34" i="51"/>
  <c r="C35" i="51"/>
  <c r="BR5" i="39"/>
  <c r="BP5" i="39" s="1"/>
  <c r="U33" i="51" s="1"/>
  <c r="BW31" i="56"/>
  <c r="AV10" i="56"/>
  <c r="AV31" i="56" s="1"/>
  <c r="AV33" i="56" s="1"/>
  <c r="F52" i="51"/>
  <c r="BQ8" i="39"/>
  <c r="BR8" i="39"/>
  <c r="BP8" i="39"/>
  <c r="H52" i="51"/>
  <c r="T22" i="51"/>
  <c r="AQ17" i="56"/>
  <c r="AA12" i="51"/>
  <c r="D15" i="51"/>
  <c r="T40" i="51"/>
  <c r="AG12" i="51"/>
  <c r="AH49" i="51"/>
  <c r="AQ16" i="56"/>
  <c r="G6" i="39"/>
  <c r="BS6" i="39" s="1"/>
  <c r="BQ6" i="39" s="1"/>
  <c r="S52" i="51" s="1"/>
  <c r="S53" i="51" s="1"/>
  <c r="F6" i="39"/>
  <c r="C51" i="51"/>
  <c r="C52" i="51"/>
  <c r="BR6" i="39"/>
  <c r="BP6" i="39" s="1"/>
  <c r="U52" i="51" s="1"/>
  <c r="T39" i="51"/>
  <c r="S30" i="51"/>
  <c r="N33" i="51"/>
  <c r="E52" i="51"/>
  <c r="AA49" i="51"/>
  <c r="O52" i="51"/>
  <c r="AK49" i="51"/>
  <c r="O33" i="51"/>
  <c r="AK30" i="51"/>
  <c r="W46" i="51" l="1"/>
  <c r="U53" i="51"/>
  <c r="U34" i="51"/>
  <c r="W27" i="51"/>
  <c r="Y49" i="51"/>
  <c r="C53" i="51"/>
  <c r="C15" i="51"/>
  <c r="Y12" i="51"/>
  <c r="V12" i="51" s="1"/>
  <c r="T21" i="51"/>
  <c r="S12" i="51" s="1"/>
  <c r="P33" i="51"/>
  <c r="AL30" i="51"/>
  <c r="V30" i="51" s="1"/>
  <c r="AJ49" i="51"/>
  <c r="N52" i="51"/>
  <c r="AQ11" i="56"/>
  <c r="AV11" i="56"/>
  <c r="W9" i="51"/>
  <c r="AI49" i="51"/>
  <c r="M52" i="51"/>
  <c r="AC49" i="51"/>
  <c r="G52" i="51"/>
  <c r="CZ31" i="56"/>
  <c r="AL31" i="56"/>
  <c r="AQ10" i="56"/>
  <c r="BQ7" i="39"/>
  <c r="BR7" i="39"/>
  <c r="BP7" i="39" s="1"/>
  <c r="H33" i="51"/>
  <c r="AQ13" i="56"/>
  <c r="C49" i="51"/>
  <c r="C50" i="51" s="1"/>
  <c r="D51" i="51"/>
  <c r="AV18" i="56"/>
  <c r="C39" i="75"/>
  <c r="B32" i="73"/>
  <c r="B24" i="73"/>
  <c r="B19" i="75"/>
  <c r="B11" i="47"/>
  <c r="AD26" i="77"/>
  <c r="AD15" i="77"/>
  <c r="BB32" i="39"/>
  <c r="BC32" i="39"/>
  <c r="CE32" i="39" s="1"/>
  <c r="AI31" i="39"/>
  <c r="BZ31" i="39" s="1"/>
  <c r="AH31" i="39"/>
  <c r="AH33" i="39"/>
  <c r="BK32" i="39"/>
  <c r="CG32" i="39" s="1"/>
  <c r="BJ32" i="39"/>
  <c r="W32" i="39"/>
  <c r="BW32" i="39" s="1"/>
  <c r="V32" i="39"/>
  <c r="BC30" i="39"/>
  <c r="CE30" i="39" s="1"/>
  <c r="BB30" i="39"/>
  <c r="AD16" i="77"/>
  <c r="AA30" i="39"/>
  <c r="BX30" i="39" s="1"/>
  <c r="Z30" i="39"/>
  <c r="AC2" i="56"/>
  <c r="AD17" i="77"/>
  <c r="BG33" i="39"/>
  <c r="CF33" i="39" s="1"/>
  <c r="AL33" i="39"/>
  <c r="AM33" i="39"/>
  <c r="CA33" i="39" s="1"/>
  <c r="BJ31" i="39"/>
  <c r="BK31" i="39"/>
  <c r="CG31" i="39" s="1"/>
  <c r="S31" i="39"/>
  <c r="BV31" i="39" s="1"/>
  <c r="AI30" i="39"/>
  <c r="BZ30" i="39" s="1"/>
  <c r="S30" i="39"/>
  <c r="BV30" i="39" s="1"/>
  <c r="BB29" i="39"/>
  <c r="W29" i="39"/>
  <c r="BW29" i="39" s="1"/>
  <c r="AU27" i="39"/>
  <c r="CC27" i="39" s="1"/>
  <c r="W27" i="39"/>
  <c r="BW27" i="39" s="1"/>
  <c r="AY26" i="39"/>
  <c r="CD26" i="39" s="1"/>
  <c r="BC25" i="39"/>
  <c r="CE25" i="39" s="1"/>
  <c r="AU23" i="39"/>
  <c r="CC23" i="39" s="1"/>
  <c r="BG22" i="39"/>
  <c r="CF22" i="39" s="1"/>
  <c r="AA22" i="39"/>
  <c r="BX22" i="39" s="1"/>
  <c r="AY20" i="39"/>
  <c r="CD20" i="39" s="1"/>
  <c r="BK19" i="39"/>
  <c r="CG19" i="39" s="1"/>
  <c r="AE19" i="39"/>
  <c r="BY19" i="39" s="1"/>
  <c r="AY18" i="39"/>
  <c r="CD18" i="39" s="1"/>
  <c r="AA18" i="39"/>
  <c r="BX18" i="39" s="1"/>
  <c r="AU17" i="39"/>
  <c r="CC17" i="39" s="1"/>
  <c r="AQ11" i="39"/>
  <c r="CB11" i="39" s="1"/>
  <c r="AJ30" i="77" l="1"/>
  <c r="AJ31" i="77"/>
  <c r="C54" i="51"/>
  <c r="T59" i="51"/>
  <c r="D52" i="51"/>
  <c r="Z49" i="51"/>
  <c r="V49" i="51" s="1"/>
  <c r="T58" i="51"/>
  <c r="S49" i="51" s="1"/>
</calcChain>
</file>

<file path=xl/comments1.xml><?xml version="1.0" encoding="utf-8"?>
<comments xmlns="http://schemas.openxmlformats.org/spreadsheetml/2006/main">
  <authors>
    <author>x</author>
  </authors>
  <commentList>
    <comment ref="I7" authorId="0">
      <text>
        <r>
          <rPr>
            <b/>
            <sz val="7"/>
            <color indexed="10"/>
            <rFont val="Tahoma"/>
            <family val="2"/>
            <charset val="162"/>
          </rPr>
          <t>Sınavlara rapor alarak girmeyenlere "R" yazabilir, mazeretsiz girmeyenlere "G" yazabilirsiniz</t>
        </r>
        <r>
          <rPr>
            <sz val="7"/>
            <color indexed="10"/>
            <rFont val="Tahoma"/>
            <family val="2"/>
            <charset val="162"/>
          </rPr>
          <t xml:space="preserve">
</t>
        </r>
      </text>
    </comment>
  </commentList>
</comments>
</file>

<file path=xl/comments2.xml><?xml version="1.0" encoding="utf-8"?>
<comments xmlns="http://schemas.openxmlformats.org/spreadsheetml/2006/main">
  <authors>
    <author>x</author>
  </authors>
  <commentList>
    <comment ref="F5" authorId="0">
      <text>
        <r>
          <rPr>
            <sz val="8"/>
            <color indexed="81"/>
            <rFont val="Tahoma"/>
            <charset val="162"/>
          </rPr>
          <t>Öğretmen isimlerini buradan değiştiriniz</t>
        </r>
      </text>
    </comment>
    <comment ref="L13" authorId="0">
      <text>
        <r>
          <rPr>
            <b/>
            <sz val="8"/>
            <color indexed="81"/>
            <rFont val="Tahoma"/>
            <charset val="162"/>
          </rPr>
          <t>Sınıfı mutlaka buraya giriniz</t>
        </r>
      </text>
    </comment>
    <comment ref="K16" authorId="0">
      <text>
        <r>
          <rPr>
            <sz val="8"/>
            <color indexed="10"/>
            <rFont val="Tahoma"/>
            <family val="2"/>
            <charset val="162"/>
          </rPr>
          <t>Öğrenci sabit bilgilerinde sınıf listesi yazıldığında, sınıf mevcudu hesaplanacaktır.</t>
        </r>
      </text>
    </comment>
    <comment ref="G21" authorId="0">
      <text>
        <r>
          <rPr>
            <sz val="8"/>
            <color indexed="10"/>
            <rFont val="Tahoma"/>
            <family val="2"/>
            <charset val="162"/>
          </rPr>
          <t>Tüm hesaplamalarda toplam ders saatini buradan alacaktır. Derslerin haftalık saatlerini dikkatli giriniz.</t>
        </r>
      </text>
    </comment>
  </commentList>
</comments>
</file>

<file path=xl/comments3.xml><?xml version="1.0" encoding="utf-8"?>
<comments xmlns="http://schemas.openxmlformats.org/spreadsheetml/2006/main">
  <authors>
    <author>x</author>
  </authors>
  <commentList>
    <comment ref="D4" authorId="0">
      <text>
        <r>
          <rPr>
            <b/>
            <sz val="8"/>
            <color indexed="81"/>
            <rFont val="Tahoma"/>
            <family val="2"/>
            <charset val="162"/>
          </rPr>
          <t xml:space="preserve">Virgülden sonra </t>
        </r>
      </text>
    </comment>
  </commentList>
</comments>
</file>

<file path=xl/sharedStrings.xml><?xml version="1.0" encoding="utf-8"?>
<sst xmlns="http://schemas.openxmlformats.org/spreadsheetml/2006/main" count="5455" uniqueCount="930">
  <si>
    <t>Dersin Adı</t>
  </si>
  <si>
    <t>Ders Öğretmeni</t>
  </si>
  <si>
    <t>Haftalık 
ders saati</t>
  </si>
  <si>
    <t>Dönemi ve Okul</t>
  </si>
  <si>
    <t>Okul Müdürü</t>
  </si>
  <si>
    <t>Sınıf</t>
  </si>
  <si>
    <t>Şube</t>
  </si>
  <si>
    <t>Sınıfı</t>
  </si>
  <si>
    <t>Ders</t>
  </si>
  <si>
    <t>Öğrt.Adı,Soyadı</t>
  </si>
  <si>
    <t xml:space="preserve">T a r i h i </t>
  </si>
  <si>
    <t>Sıra No.</t>
  </si>
  <si>
    <t>Ö Ğ R E N C İ N İ N</t>
  </si>
  <si>
    <t>Aritmetik 
Ortalaması</t>
  </si>
  <si>
    <t xml:space="preserve">  1.Dönem 
Kanaat Notu</t>
  </si>
  <si>
    <t>No.</t>
  </si>
  <si>
    <t>Adı ve Soyadı</t>
  </si>
  <si>
    <t>Rak.</t>
  </si>
  <si>
    <t>Yazıyla</t>
  </si>
  <si>
    <t>Başarılı Öğrenci Sayısı</t>
  </si>
  <si>
    <t>Başarısız Öğrenci Sayısı</t>
  </si>
  <si>
    <t>Başarı Yüzdesi</t>
  </si>
  <si>
    <t>%</t>
  </si>
  <si>
    <t>ONYEDİ</t>
  </si>
  <si>
    <t>BİR</t>
  </si>
  <si>
    <t>YÜZDE</t>
  </si>
  <si>
    <t>DOKSANDÖRT</t>
  </si>
  <si>
    <t>Öğretmenin</t>
  </si>
  <si>
    <t>Adı , Soyadı ve İmzası</t>
  </si>
  <si>
    <t>SIFIR</t>
  </si>
  <si>
    <t>YÜZ</t>
  </si>
  <si>
    <t xml:space="preserve">İncelendi </t>
  </si>
  <si>
    <t>ÖĞRENCİNİN</t>
  </si>
  <si>
    <t>-</t>
  </si>
  <si>
    <t>1.dön</t>
  </si>
  <si>
    <t>2.dön</t>
  </si>
  <si>
    <t>ort.</t>
  </si>
  <si>
    <t>YİRMİBİR</t>
  </si>
  <si>
    <t>ÜÇ</t>
  </si>
  <si>
    <t>YEDİ</t>
  </si>
  <si>
    <t>ON</t>
  </si>
  <si>
    <t>ONDÖRT</t>
  </si>
  <si>
    <t>ALTI</t>
  </si>
  <si>
    <t>DÖRT</t>
  </si>
  <si>
    <t>YİRMİ</t>
  </si>
  <si>
    <t>YİRMİDOKUZ</t>
  </si>
  <si>
    <t>DOKUZ</t>
  </si>
  <si>
    <t>ONBEŞ</t>
  </si>
  <si>
    <t>SEKİZ</t>
  </si>
  <si>
    <t>ONALTI</t>
  </si>
  <si>
    <t>YİRMİDÖRT</t>
  </si>
  <si>
    <t>İKİ</t>
  </si>
  <si>
    <t>BEŞ</t>
  </si>
  <si>
    <t>ONBİR</t>
  </si>
  <si>
    <t>ONİKİ</t>
  </si>
  <si>
    <t>ONÜÇ</t>
  </si>
  <si>
    <t>ONSEKİZ</t>
  </si>
  <si>
    <t>ONDOKUZ</t>
  </si>
  <si>
    <t>YİRMİİKİ</t>
  </si>
  <si>
    <t>YİRMİÜÇ</t>
  </si>
  <si>
    <t>YİRMİBEŞ</t>
  </si>
  <si>
    <t>YİRMİALTI</t>
  </si>
  <si>
    <t>YİRMİYEDİ</t>
  </si>
  <si>
    <t>YİRMİSEKİZ</t>
  </si>
  <si>
    <t>OTUZ</t>
  </si>
  <si>
    <t>OTUZBİR</t>
  </si>
  <si>
    <t>OTUZİKİ</t>
  </si>
  <si>
    <t>OTUZÜÇ</t>
  </si>
  <si>
    <t>OTUZDÖRT</t>
  </si>
  <si>
    <t>OTUZBEŞ</t>
  </si>
  <si>
    <t>OTUZALTI</t>
  </si>
  <si>
    <t>OTUZYEDİ</t>
  </si>
  <si>
    <t>OTUZSEKİZ</t>
  </si>
  <si>
    <t>OTUZDOKUZ</t>
  </si>
  <si>
    <t>KIRK</t>
  </si>
  <si>
    <t>KIRBİR</t>
  </si>
  <si>
    <t>KIRKİKİ</t>
  </si>
  <si>
    <t>KIRKÜÇ</t>
  </si>
  <si>
    <t>KIRKDÖRT</t>
  </si>
  <si>
    <t>KIRKBEŞ</t>
  </si>
  <si>
    <t>KIRKALTI</t>
  </si>
  <si>
    <t>KIRKYEDİ</t>
  </si>
  <si>
    <t>KIRKSEKİZ</t>
  </si>
  <si>
    <t>KIRKDOKUZ</t>
  </si>
  <si>
    <t>ELLİ</t>
  </si>
  <si>
    <t>ELLİBİR</t>
  </si>
  <si>
    <t>ELLİİKİ</t>
  </si>
  <si>
    <t>ELLİÜÇ</t>
  </si>
  <si>
    <t>ELLİDÖRT</t>
  </si>
  <si>
    <t>ELLİBEŞ</t>
  </si>
  <si>
    <t>ELLİALTI</t>
  </si>
  <si>
    <t>ELLİYEDİ</t>
  </si>
  <si>
    <t>ELLİSEKİZ</t>
  </si>
  <si>
    <t>ELLİDOKUZ</t>
  </si>
  <si>
    <t>ATMIŞ</t>
  </si>
  <si>
    <t>ATMIŞBİR</t>
  </si>
  <si>
    <t>ATMIŞİKİ</t>
  </si>
  <si>
    <t>ATMIŞÜÇ</t>
  </si>
  <si>
    <t>ATMIŞDÖRT</t>
  </si>
  <si>
    <t>ATMIŞBEŞ</t>
  </si>
  <si>
    <t>ATMIŞALTI</t>
  </si>
  <si>
    <t>ATMIŞYEDİ</t>
  </si>
  <si>
    <t>ATMIŞSEKİZ</t>
  </si>
  <si>
    <t>ATMIŞDOKUZ</t>
  </si>
  <si>
    <t>YETMİŞ</t>
  </si>
  <si>
    <t>YETMİŞBİR</t>
  </si>
  <si>
    <t>YETMİŞİKİ</t>
  </si>
  <si>
    <t>YETMİŞÜÇ</t>
  </si>
  <si>
    <t>YETMİŞDÖRT</t>
  </si>
  <si>
    <t>YETMİŞBEŞ</t>
  </si>
  <si>
    <t>YETMİŞALTI</t>
  </si>
  <si>
    <t>YETMİŞYEDİ</t>
  </si>
  <si>
    <t>YETMİŞSEKİZ</t>
  </si>
  <si>
    <t>YETMİŞDOKUZ</t>
  </si>
  <si>
    <t>SEKSEN</t>
  </si>
  <si>
    <t>SEKSENBİR</t>
  </si>
  <si>
    <t>SEKSENİKİ</t>
  </si>
  <si>
    <t>SEKSENÜÇ</t>
  </si>
  <si>
    <t>SEKSENDÖRT</t>
  </si>
  <si>
    <t>SEKSENBEŞ</t>
  </si>
  <si>
    <t>SEKSENALTI</t>
  </si>
  <si>
    <t>SEKSENYEDİ</t>
  </si>
  <si>
    <t>SEKSENSEKİZ</t>
  </si>
  <si>
    <t>SEKSENDOKUZ</t>
  </si>
  <si>
    <t>DOKSAN</t>
  </si>
  <si>
    <t>DOKSANBİR</t>
  </si>
  <si>
    <t>DOKSANİKİ</t>
  </si>
  <si>
    <t>DOKSANÜÇ</t>
  </si>
  <si>
    <t>DOKSANBEŞ</t>
  </si>
  <si>
    <t>DOKSANALTI</t>
  </si>
  <si>
    <t>DOKSANYEDİ</t>
  </si>
  <si>
    <t>DOKSANSEKİZ</t>
  </si>
  <si>
    <t>DOKSANDOKUZ</t>
  </si>
  <si>
    <t>TOPLAM</t>
  </si>
  <si>
    <t>genel sonuçları</t>
  </si>
  <si>
    <t>1.Dönem</t>
  </si>
  <si>
    <t>2.Dönem</t>
  </si>
  <si>
    <t>toplam</t>
  </si>
  <si>
    <t>/</t>
  </si>
  <si>
    <t>Ağırlıklı Ortalama</t>
  </si>
  <si>
    <t>Sınıf Mevcudu ve Öğretmeni</t>
  </si>
  <si>
    <t>DERSLER</t>
  </si>
  <si>
    <t>Ort</t>
  </si>
  <si>
    <t>İLKÖĞRETİM KURUMLARI SINIF GEÇME DEFTERİ</t>
  </si>
  <si>
    <t>Ağırlıklı Yıl Sonu Başarı Notu</t>
  </si>
  <si>
    <t>R</t>
  </si>
  <si>
    <t>Y</t>
  </si>
  <si>
    <t>4.
Sınıf</t>
  </si>
  <si>
    <t>5.
Sınıf</t>
  </si>
  <si>
    <t>6.
Sınıf</t>
  </si>
  <si>
    <t>7.
Sınıf</t>
  </si>
  <si>
    <t>8.
Sınıf</t>
  </si>
  <si>
    <t>Ağırlıklı Yıl Sonu Başarı Ortalaması</t>
  </si>
  <si>
    <t>Sınıf ve Şube</t>
  </si>
  <si>
    <t>İlçesi         :</t>
  </si>
  <si>
    <t>Köy/Mah   :</t>
  </si>
  <si>
    <t>Öğretim Yılı  :</t>
  </si>
  <si>
    <t>1.Dönem 
Notu</t>
  </si>
  <si>
    <t>2.Dönem 
Notu</t>
  </si>
  <si>
    <t>Yıl Sonu 
Notu</t>
  </si>
  <si>
    <t>Haftalık Ders Saati</t>
  </si>
  <si>
    <t xml:space="preserve">D.Tarihi </t>
  </si>
  <si>
    <t>D.Yeri</t>
  </si>
  <si>
    <t xml:space="preserve">Okul No  </t>
  </si>
  <si>
    <t xml:space="preserve">Y.Dili </t>
  </si>
  <si>
    <t xml:space="preserve">Ana Adı </t>
  </si>
  <si>
    <t xml:space="preserve">Uyruğu </t>
  </si>
  <si>
    <t xml:space="preserve">Baba Adı </t>
  </si>
  <si>
    <t>Baba Adı</t>
  </si>
  <si>
    <t>Doğum Yeri</t>
  </si>
  <si>
    <t>Doğum Tarihi</t>
  </si>
  <si>
    <t>Ana Adı</t>
  </si>
  <si>
    <t>UYGUNDUR</t>
  </si>
  <si>
    <t>Tarafımdan düzenlenmiştir</t>
  </si>
  <si>
    <t>Müdür Yardımcısı</t>
  </si>
  <si>
    <t>Not: İlköğretim Kurumları Yönetmeliğinin 115.maddesine göre imzalanır.</t>
  </si>
  <si>
    <t xml:space="preserve">    (*) 4.5.6.7.8. Sınıflar için bütünderslerin ağırlıklı yıl sonu notu ortalaması (R) Rakamla (Y) Yazıyla </t>
  </si>
  <si>
    <t xml:space="preserve">    (**) Şube öğretmenler kurulunca görüşülen başarısız olduğu dersler öğrenci ayrılmış ise nakil belgesi tarih ve sayısı</t>
  </si>
  <si>
    <t xml:space="preserve">    (***) Şube öğretmenler kararıyla "Geçti" veya "Sınıf Tekrarı"</t>
  </si>
  <si>
    <t>Sonuç(***)</t>
  </si>
  <si>
    <t>Açıklama(**)</t>
  </si>
  <si>
    <t>Sıra 
No</t>
  </si>
  <si>
    <t>Ağ.Top.</t>
  </si>
  <si>
    <t>Sıfır</t>
  </si>
  <si>
    <t>Bir</t>
  </si>
  <si>
    <t>İki</t>
  </si>
  <si>
    <t>Üç</t>
  </si>
  <si>
    <t>Dört</t>
  </si>
  <si>
    <t>Beş</t>
  </si>
  <si>
    <t>Altı</t>
  </si>
  <si>
    <t>Yedi</t>
  </si>
  <si>
    <t>Sekiz</t>
  </si>
  <si>
    <t>Dokuz</t>
  </si>
  <si>
    <t>On</t>
  </si>
  <si>
    <t>Onbir</t>
  </si>
  <si>
    <t>Oniki</t>
  </si>
  <si>
    <t>Yirmi</t>
  </si>
  <si>
    <t>Otuz</t>
  </si>
  <si>
    <t>Kırk</t>
  </si>
  <si>
    <t>Elli</t>
  </si>
  <si>
    <t>Atmış</t>
  </si>
  <si>
    <t>Yetmiş</t>
  </si>
  <si>
    <t>Seksen</t>
  </si>
  <si>
    <t>Doksan</t>
  </si>
  <si>
    <t>Yüz</t>
  </si>
  <si>
    <t>On üç</t>
  </si>
  <si>
    <t>On dört</t>
  </si>
  <si>
    <t>On beş</t>
  </si>
  <si>
    <t>On altı</t>
  </si>
  <si>
    <t>On yedi</t>
  </si>
  <si>
    <t>On sekiz</t>
  </si>
  <si>
    <t>On dokuz</t>
  </si>
  <si>
    <t>Yirmi bir</t>
  </si>
  <si>
    <t>Yirmi iki</t>
  </si>
  <si>
    <t>Yirmi üç</t>
  </si>
  <si>
    <t>Yirmi dört</t>
  </si>
  <si>
    <t>Yirmi beş</t>
  </si>
  <si>
    <t>Yirmi altı</t>
  </si>
  <si>
    <t>Yirmi yedi</t>
  </si>
  <si>
    <t>Yirmi sekiz</t>
  </si>
  <si>
    <t>Yirmi dokuz</t>
  </si>
  <si>
    <t>Otuz bir</t>
  </si>
  <si>
    <t>Otuz iki</t>
  </si>
  <si>
    <t>Otuz üç</t>
  </si>
  <si>
    <t>Otuz dört</t>
  </si>
  <si>
    <t>Otuz beş</t>
  </si>
  <si>
    <t>Otuz altı</t>
  </si>
  <si>
    <t>Otuz yedi</t>
  </si>
  <si>
    <t>Otuz sekiz</t>
  </si>
  <si>
    <t>Otuz dokuz</t>
  </si>
  <si>
    <t>Kırk bir</t>
  </si>
  <si>
    <t>Kırk iki</t>
  </si>
  <si>
    <t>Kırk üç</t>
  </si>
  <si>
    <t>Kırk dört</t>
  </si>
  <si>
    <t>Kırk beş</t>
  </si>
  <si>
    <t>Kırk altı</t>
  </si>
  <si>
    <t>Kırk yedi</t>
  </si>
  <si>
    <t>Kırk sekiz</t>
  </si>
  <si>
    <t>Kırk dokuz</t>
  </si>
  <si>
    <t>Elli bir</t>
  </si>
  <si>
    <t>Elli iki</t>
  </si>
  <si>
    <t>Elli üç</t>
  </si>
  <si>
    <t>Elli dört</t>
  </si>
  <si>
    <t>Elli beş</t>
  </si>
  <si>
    <t>Elli altı</t>
  </si>
  <si>
    <t>Elli yedi</t>
  </si>
  <si>
    <t>Elli sekiz</t>
  </si>
  <si>
    <t>Elli dokuz</t>
  </si>
  <si>
    <t>Atmış bir</t>
  </si>
  <si>
    <t>Atmış iki</t>
  </si>
  <si>
    <t>Atmış üç</t>
  </si>
  <si>
    <t>Atmış dört</t>
  </si>
  <si>
    <t>Atmış beş</t>
  </si>
  <si>
    <t>Atmış altı</t>
  </si>
  <si>
    <t>Atmış yedi</t>
  </si>
  <si>
    <t>Atmış sekiz</t>
  </si>
  <si>
    <t>Atmış dokuz</t>
  </si>
  <si>
    <t>Yetmiş bir</t>
  </si>
  <si>
    <t>Yetmiş iki</t>
  </si>
  <si>
    <t>Yetmiş üç</t>
  </si>
  <si>
    <t>Yetmiş dört</t>
  </si>
  <si>
    <t>Yetmiş beş</t>
  </si>
  <si>
    <t>Yetmiş altı</t>
  </si>
  <si>
    <t>Yetmiş yedi</t>
  </si>
  <si>
    <t>Yetmiş sekiz</t>
  </si>
  <si>
    <t>Yetmiş dokuz</t>
  </si>
  <si>
    <t>Seksen bir</t>
  </si>
  <si>
    <t>Seksen iki</t>
  </si>
  <si>
    <t>Seksen üç</t>
  </si>
  <si>
    <t>Seksen dört</t>
  </si>
  <si>
    <t>Seksen beş</t>
  </si>
  <si>
    <t>Seksen altı</t>
  </si>
  <si>
    <t>Seksen yedi</t>
  </si>
  <si>
    <t>Seksen sekiz</t>
  </si>
  <si>
    <t>Seksen dokuz</t>
  </si>
  <si>
    <t>Doksan bir</t>
  </si>
  <si>
    <t>Doksan iki</t>
  </si>
  <si>
    <t>Doksan üç</t>
  </si>
  <si>
    <t>Doksan dört</t>
  </si>
  <si>
    <t>Doksan beş</t>
  </si>
  <si>
    <t>Doksan altı</t>
  </si>
  <si>
    <t>Doksan yedi</t>
  </si>
  <si>
    <t>Doksan sekiz</t>
  </si>
  <si>
    <t>Doksan dokuz</t>
  </si>
  <si>
    <t>Yüz bir</t>
  </si>
  <si>
    <t>Yüz iki</t>
  </si>
  <si>
    <t>Yüz üç</t>
  </si>
  <si>
    <t>Yüz dört</t>
  </si>
  <si>
    <t>Yüz beş</t>
  </si>
  <si>
    <t>Yüz altı</t>
  </si>
  <si>
    <t>Yüz yedi</t>
  </si>
  <si>
    <t>Yüz sekiz</t>
  </si>
  <si>
    <t>Yüz dokuz</t>
  </si>
  <si>
    <t>Yüz on</t>
  </si>
  <si>
    <t>Yüz on bir</t>
  </si>
  <si>
    <t>Yüz on iki</t>
  </si>
  <si>
    <t>Yüz on üç</t>
  </si>
  <si>
    <t>Yüz on dört</t>
  </si>
  <si>
    <t>Yüz on beş</t>
  </si>
  <si>
    <t>Yüz on altı</t>
  </si>
  <si>
    <t>Yüz on yedi</t>
  </si>
  <si>
    <t>Ağ.Ort.</t>
  </si>
  <si>
    <t>Yüz on sekiz</t>
  </si>
  <si>
    <t>Yüz on dokuz</t>
  </si>
  <si>
    <t>Yüz yirmi</t>
  </si>
  <si>
    <t>Yüz yirmi bir</t>
  </si>
  <si>
    <t>Yüz yirmi iki</t>
  </si>
  <si>
    <t>Yüz yirmi üç</t>
  </si>
  <si>
    <t>Yüz yirmi dört</t>
  </si>
  <si>
    <t>Yüz yirmi beş</t>
  </si>
  <si>
    <t>Yüz yirmi altı</t>
  </si>
  <si>
    <t>Yüz yirmi yedi</t>
  </si>
  <si>
    <t>Yüz yirmi sekiz</t>
  </si>
  <si>
    <t>Yüz yirmi dokuz</t>
  </si>
  <si>
    <t>Yüz otuz</t>
  </si>
  <si>
    <t>Yüz otuz bir</t>
  </si>
  <si>
    <t>Yüz otuz iki</t>
  </si>
  <si>
    <t>Yüz otuz üç</t>
  </si>
  <si>
    <t>Yüz otuz dört</t>
  </si>
  <si>
    <t>Yüz otuz beş</t>
  </si>
  <si>
    <t>Yüz otuz altı</t>
  </si>
  <si>
    <t>Yüz otuz yedi</t>
  </si>
  <si>
    <t>Yüz otuz sekiz</t>
  </si>
  <si>
    <t>Yüz otuz dokuz</t>
  </si>
  <si>
    <t>Yüz kırk</t>
  </si>
  <si>
    <t>Yüz kırk bir</t>
  </si>
  <si>
    <t>Yüz kırk iki</t>
  </si>
  <si>
    <t>Yüz kırk üç</t>
  </si>
  <si>
    <t>Yüz kırk dört</t>
  </si>
  <si>
    <t>Yüz kırk beş</t>
  </si>
  <si>
    <t>Yüz kırk altı</t>
  </si>
  <si>
    <t>Yüz kırk yedi</t>
  </si>
  <si>
    <t>Yüz kırk sekiz</t>
  </si>
  <si>
    <t>Yüz kırk dokuz</t>
  </si>
  <si>
    <t>Yüz elli</t>
  </si>
  <si>
    <t>Yüz elli bir</t>
  </si>
  <si>
    <t>Yüz elli iki</t>
  </si>
  <si>
    <t>Yüz elli üç</t>
  </si>
  <si>
    <t>Yüz elli dört</t>
  </si>
  <si>
    <t>Yüz elli beş</t>
  </si>
  <si>
    <t>Yüz elli altı</t>
  </si>
  <si>
    <t>Yüz elli yedi</t>
  </si>
  <si>
    <t>Yüz elli sekiz</t>
  </si>
  <si>
    <t>Yüz elli dokuz</t>
  </si>
  <si>
    <t>Yüz atmış</t>
  </si>
  <si>
    <t>Yüz atmış bir</t>
  </si>
  <si>
    <t>Yüz atmış iki</t>
  </si>
  <si>
    <t>Yüz atmış üç</t>
  </si>
  <si>
    <t>Yüz atmış dört</t>
  </si>
  <si>
    <t>Yüz atmış beş</t>
  </si>
  <si>
    <t>Yüz atmış altı</t>
  </si>
  <si>
    <t>Yüz atmış yedi</t>
  </si>
  <si>
    <t>Yüz atmış sekiz</t>
  </si>
  <si>
    <t>Yüz atmış dokuz</t>
  </si>
  <si>
    <t>Yüz yetmiş</t>
  </si>
  <si>
    <t>Yüz yetmiş bir</t>
  </si>
  <si>
    <t>Yüz yetmiş iki</t>
  </si>
  <si>
    <t>Yüz yetmiş üç</t>
  </si>
  <si>
    <t>Yüz yetmiş dört</t>
  </si>
  <si>
    <t>Yüz yetmiş beş</t>
  </si>
  <si>
    <t>Yüz yetmiş altı</t>
  </si>
  <si>
    <t>Yüz yetmiş yedi</t>
  </si>
  <si>
    <t>Yüz yetmiş sekiz</t>
  </si>
  <si>
    <t>Yüz yetmiş dokuz</t>
  </si>
  <si>
    <t>Yüz seksen</t>
  </si>
  <si>
    <t>Yüz seksen bir</t>
  </si>
  <si>
    <t>Yüz seksen iki</t>
  </si>
  <si>
    <t>Yüz seksen üç</t>
  </si>
  <si>
    <t>Yüz seksen dört</t>
  </si>
  <si>
    <t>Yüz seksen beş</t>
  </si>
  <si>
    <t>Yüz seksen altı</t>
  </si>
  <si>
    <t>Yüz seksen yedi</t>
  </si>
  <si>
    <t>Yüz seksen sekiz</t>
  </si>
  <si>
    <t>Yüz seksen dokuz</t>
  </si>
  <si>
    <t>Yüz doksan</t>
  </si>
  <si>
    <t>Yüz doksan bir</t>
  </si>
  <si>
    <t>Yüz doksan iki</t>
  </si>
  <si>
    <t>Yüz doksan üç</t>
  </si>
  <si>
    <t>Yüz doksan dört</t>
  </si>
  <si>
    <t>Yüz doksan beş</t>
  </si>
  <si>
    <t>Yüz doksan altı</t>
  </si>
  <si>
    <t>Yüz doksan yedi</t>
  </si>
  <si>
    <t>Yüz doksan sekiz</t>
  </si>
  <si>
    <t>Yüz doksan dokuz</t>
  </si>
  <si>
    <t>İki yüz</t>
  </si>
  <si>
    <t>Bir sıfır bir</t>
  </si>
  <si>
    <t>Bir sıfır iki</t>
  </si>
  <si>
    <t>Bir sıfır üç</t>
  </si>
  <si>
    <t>Bir sıfır dört</t>
  </si>
  <si>
    <t>Bir sıfır beş</t>
  </si>
  <si>
    <t>Bir sıfır altı</t>
  </si>
  <si>
    <t>Bir sıfır yedi</t>
  </si>
  <si>
    <t>Bir sıfır sekiz</t>
  </si>
  <si>
    <t>Bir sıfır dokuz</t>
  </si>
  <si>
    <t>Bir on</t>
  </si>
  <si>
    <t>Bir on bir</t>
  </si>
  <si>
    <t>Bir on iki</t>
  </si>
  <si>
    <t>Bir on üç</t>
  </si>
  <si>
    <t>Bir on dört</t>
  </si>
  <si>
    <t>Bir on beş</t>
  </si>
  <si>
    <t>Bir on altı</t>
  </si>
  <si>
    <t>Bir on yedi</t>
  </si>
  <si>
    <t>Bir on sekiz</t>
  </si>
  <si>
    <t>Bir on dokuz</t>
  </si>
  <si>
    <t>Bir yirmi</t>
  </si>
  <si>
    <t>Bir yirmi bir</t>
  </si>
  <si>
    <t>Bir yirmi iki</t>
  </si>
  <si>
    <t>Bir yirmi üç</t>
  </si>
  <si>
    <t>Bir yirmi dört</t>
  </si>
  <si>
    <t>Bir yirmi beş</t>
  </si>
  <si>
    <t>Bir yirmi altı</t>
  </si>
  <si>
    <t>Bir yirmi yedi</t>
  </si>
  <si>
    <t>Bir yirmi sekiz</t>
  </si>
  <si>
    <t>Bir yirmi dokuz</t>
  </si>
  <si>
    <t>Bir otuz</t>
  </si>
  <si>
    <t>Bir otuz bir</t>
  </si>
  <si>
    <t>Bir otuz iki</t>
  </si>
  <si>
    <t>Bir otuz üç</t>
  </si>
  <si>
    <t>Bir otuz dört</t>
  </si>
  <si>
    <t>Bir otuz beş</t>
  </si>
  <si>
    <t>Bir otuz altı</t>
  </si>
  <si>
    <t>Bir otuz yedi</t>
  </si>
  <si>
    <t>Bir otuz sekiz</t>
  </si>
  <si>
    <t>Bir otuz dokuz</t>
  </si>
  <si>
    <t>Bir kırk</t>
  </si>
  <si>
    <t>Bir kırk bir</t>
  </si>
  <si>
    <t>Bir kırk iki</t>
  </si>
  <si>
    <t>Bir kırk üç</t>
  </si>
  <si>
    <t>Bir kırk dört</t>
  </si>
  <si>
    <t>Bir kırk beş</t>
  </si>
  <si>
    <t>Bir kırk altı</t>
  </si>
  <si>
    <t>Bir kırk yedi</t>
  </si>
  <si>
    <t>Bir kırk sekiz</t>
  </si>
  <si>
    <t>Bir kırk dokuz</t>
  </si>
  <si>
    <t>Bir elli</t>
  </si>
  <si>
    <t>Bir elli bir</t>
  </si>
  <si>
    <t>Bir elli iki</t>
  </si>
  <si>
    <t>Bir elli üç</t>
  </si>
  <si>
    <t>Bir elli dört</t>
  </si>
  <si>
    <t>Bir elli beş</t>
  </si>
  <si>
    <t>Bir elli altı</t>
  </si>
  <si>
    <t>Bir elli yedi</t>
  </si>
  <si>
    <t>Bir elli sekiz</t>
  </si>
  <si>
    <t>Bir elli dokuz</t>
  </si>
  <si>
    <t>Bir atmış</t>
  </si>
  <si>
    <t>Bir atmış bir</t>
  </si>
  <si>
    <t>Bir atmış iki</t>
  </si>
  <si>
    <t>Bir atmış üç</t>
  </si>
  <si>
    <t>Bir atmış dört</t>
  </si>
  <si>
    <t>Bir atmış beş</t>
  </si>
  <si>
    <t>Bir atmış altı</t>
  </si>
  <si>
    <t>Bir atmış yedi</t>
  </si>
  <si>
    <t>Bir atmış sekiz</t>
  </si>
  <si>
    <t>Bir atmış dokuz</t>
  </si>
  <si>
    <t>Bir yetmiş</t>
  </si>
  <si>
    <t>Bir yetmiş bir</t>
  </si>
  <si>
    <t>Bir yetmiş iki</t>
  </si>
  <si>
    <t>Bir yetmiş üç</t>
  </si>
  <si>
    <t>Bir yetmiş dört</t>
  </si>
  <si>
    <t>Bir yetmiş beş</t>
  </si>
  <si>
    <t>Bir yetmiş altı</t>
  </si>
  <si>
    <t>Bir yetmiş yedi</t>
  </si>
  <si>
    <t>Bir yetmiş sekiz</t>
  </si>
  <si>
    <t>Bir yetmiş dokuz</t>
  </si>
  <si>
    <t>Bir seksen</t>
  </si>
  <si>
    <t>Bir seksen bir</t>
  </si>
  <si>
    <t>Bir seksen iki</t>
  </si>
  <si>
    <t>Bir seksen üç</t>
  </si>
  <si>
    <t>Bir seksen dört</t>
  </si>
  <si>
    <t>Bir seksen beş</t>
  </si>
  <si>
    <t>Bir seksen altı</t>
  </si>
  <si>
    <t>Bir seksen yedi</t>
  </si>
  <si>
    <t>Bir seksen sekiz</t>
  </si>
  <si>
    <t>Bir seksen dokuz</t>
  </si>
  <si>
    <t>Bir doksan</t>
  </si>
  <si>
    <t>Bir doksan bir</t>
  </si>
  <si>
    <t>Bir doksan iki</t>
  </si>
  <si>
    <t>Bir doksan üç</t>
  </si>
  <si>
    <t>Bir doksan dört</t>
  </si>
  <si>
    <t>Bir doksan beş</t>
  </si>
  <si>
    <t>Bir doksan altı</t>
  </si>
  <si>
    <t>Bir doksan yedi</t>
  </si>
  <si>
    <t>Bir doksan sekiz</t>
  </si>
  <si>
    <t>Bir doksan dokuz</t>
  </si>
  <si>
    <t>İki sıfır bir</t>
  </si>
  <si>
    <t>İki sıfır iki</t>
  </si>
  <si>
    <t>İki sıfır üç</t>
  </si>
  <si>
    <t>İki sıfır dört</t>
  </si>
  <si>
    <t>İki sıfır beş</t>
  </si>
  <si>
    <t>İki sıfır altı</t>
  </si>
  <si>
    <t>İki sıfır yedi</t>
  </si>
  <si>
    <t>İki sıfır sekiz</t>
  </si>
  <si>
    <t>İki sıfır dokuz</t>
  </si>
  <si>
    <t>İki on</t>
  </si>
  <si>
    <t>İki on bir</t>
  </si>
  <si>
    <t>İki on iki</t>
  </si>
  <si>
    <t>İki on üç</t>
  </si>
  <si>
    <t>İki on dört</t>
  </si>
  <si>
    <t>İki on beş</t>
  </si>
  <si>
    <t>İki on altı</t>
  </si>
  <si>
    <t>İki on yedi</t>
  </si>
  <si>
    <t>İki on sekiz</t>
  </si>
  <si>
    <t>İki on dokuz</t>
  </si>
  <si>
    <t>İki yirmi</t>
  </si>
  <si>
    <t>İki yirmi bir</t>
  </si>
  <si>
    <t>İki yirmi iki</t>
  </si>
  <si>
    <t>İki yirmi üç</t>
  </si>
  <si>
    <t>İki yirmi dört</t>
  </si>
  <si>
    <t>İki yirmi beş</t>
  </si>
  <si>
    <t>İki yirmi altı</t>
  </si>
  <si>
    <t>İki yirmi yedi</t>
  </si>
  <si>
    <t>İki yirmi sekiz</t>
  </si>
  <si>
    <t>İki yirmi dokuz</t>
  </si>
  <si>
    <t>İki otuz</t>
  </si>
  <si>
    <t>İki otuz bir</t>
  </si>
  <si>
    <t>İki otuz iki</t>
  </si>
  <si>
    <t>İki otuz üç</t>
  </si>
  <si>
    <t>İki otuz dört</t>
  </si>
  <si>
    <t>İki otuz beş</t>
  </si>
  <si>
    <t>İki otuz altı</t>
  </si>
  <si>
    <t>İki otuz yedi</t>
  </si>
  <si>
    <t>İki otuz sekiz</t>
  </si>
  <si>
    <t>İki otuz dokuz</t>
  </si>
  <si>
    <t>İki kırk</t>
  </si>
  <si>
    <t>İki kırk bir</t>
  </si>
  <si>
    <t>İki kırk iki</t>
  </si>
  <si>
    <t>İki kırk üç</t>
  </si>
  <si>
    <t>İki kırk dört</t>
  </si>
  <si>
    <t>İki kırk beş</t>
  </si>
  <si>
    <t>İki kırk altı</t>
  </si>
  <si>
    <t>İki kırk yedi</t>
  </si>
  <si>
    <t>İki kırk sekiz</t>
  </si>
  <si>
    <t>İki kırk dokuz</t>
  </si>
  <si>
    <t>İki elli</t>
  </si>
  <si>
    <t>İki elli bir</t>
  </si>
  <si>
    <t>İki elli iki</t>
  </si>
  <si>
    <t>İki elli üç</t>
  </si>
  <si>
    <t>İki elli dört</t>
  </si>
  <si>
    <t>İki elli beş</t>
  </si>
  <si>
    <t>İki elli altı</t>
  </si>
  <si>
    <t>İki elli yedi</t>
  </si>
  <si>
    <t>İki elli sekiz</t>
  </si>
  <si>
    <t>İki elli dokuz</t>
  </si>
  <si>
    <t>İki atmış</t>
  </si>
  <si>
    <t>İki atmış bir</t>
  </si>
  <si>
    <t>İki atmış iki</t>
  </si>
  <si>
    <t>İki atmış üç</t>
  </si>
  <si>
    <t>İki atmış dört</t>
  </si>
  <si>
    <t>İki atmış beş</t>
  </si>
  <si>
    <t>İki atmış altı</t>
  </si>
  <si>
    <t>İki atmış yedi</t>
  </si>
  <si>
    <t>İki atmış sekiz</t>
  </si>
  <si>
    <t>İki atmış dokuz</t>
  </si>
  <si>
    <t>İki yetmiş</t>
  </si>
  <si>
    <t>İki yetmiş bir</t>
  </si>
  <si>
    <t>İki yetmiş iki</t>
  </si>
  <si>
    <t>İki yetmiş üç</t>
  </si>
  <si>
    <t>İki yetmiş dört</t>
  </si>
  <si>
    <t>İki yetmiş beş</t>
  </si>
  <si>
    <t>İki yetmiş altı</t>
  </si>
  <si>
    <t>İki yetmiş yedi</t>
  </si>
  <si>
    <t>İki yetmiş sekiz</t>
  </si>
  <si>
    <t>İki yetmiş dokuz</t>
  </si>
  <si>
    <t>İki seksen</t>
  </si>
  <si>
    <t>İki seksen bir</t>
  </si>
  <si>
    <t>İki seksen iki</t>
  </si>
  <si>
    <t>İki seksen üç</t>
  </si>
  <si>
    <t>İki seksen dört</t>
  </si>
  <si>
    <t>İki seksen beş</t>
  </si>
  <si>
    <t>İki seksen altı</t>
  </si>
  <si>
    <t>İki seksen yedi</t>
  </si>
  <si>
    <t>İki seksen sekiz</t>
  </si>
  <si>
    <t>İki seksen dokuz</t>
  </si>
  <si>
    <t>İki doksan</t>
  </si>
  <si>
    <t>İki doksan bir</t>
  </si>
  <si>
    <t>İki doksan iki</t>
  </si>
  <si>
    <t>İki doksan üç</t>
  </si>
  <si>
    <t>İki doksan dört</t>
  </si>
  <si>
    <t>İki doksan beş</t>
  </si>
  <si>
    <t>İki doksan altı</t>
  </si>
  <si>
    <t>İki doksan yedi</t>
  </si>
  <si>
    <t>İki doksan sekiz</t>
  </si>
  <si>
    <t>İki doksan dokuz</t>
  </si>
  <si>
    <t>Üç sıfır bir</t>
  </si>
  <si>
    <t>Üç sıfır iki</t>
  </si>
  <si>
    <t>Üç sıfır üç</t>
  </si>
  <si>
    <t>Üç sıfır dört</t>
  </si>
  <si>
    <t>Üç sıfır beş</t>
  </si>
  <si>
    <t>Üç sıfır altı</t>
  </si>
  <si>
    <t>Üç sıfır yedi</t>
  </si>
  <si>
    <t>Üç sıfır sekiz</t>
  </si>
  <si>
    <t>Üç sıfır dokuz</t>
  </si>
  <si>
    <t>Üç on</t>
  </si>
  <si>
    <t>Üç on bir</t>
  </si>
  <si>
    <t>Üç on iki</t>
  </si>
  <si>
    <t>Üç on üç</t>
  </si>
  <si>
    <t>Üç on dört</t>
  </si>
  <si>
    <t>Üç on beş</t>
  </si>
  <si>
    <t>Üç on altı</t>
  </si>
  <si>
    <t>Üç on yedi</t>
  </si>
  <si>
    <t>Üç on sekiz</t>
  </si>
  <si>
    <t>Üç on dokuz</t>
  </si>
  <si>
    <t>Üç yirmi</t>
  </si>
  <si>
    <t>Üç yirmi bir</t>
  </si>
  <si>
    <t>Üç yirmi iki</t>
  </si>
  <si>
    <t>Üç yirmi üç</t>
  </si>
  <si>
    <t>Üç yirmi dört</t>
  </si>
  <si>
    <t>Üç yirmi beş</t>
  </si>
  <si>
    <t>Üç yirmi altı</t>
  </si>
  <si>
    <t>Üç yirmi yedi</t>
  </si>
  <si>
    <t>Üç yirmi sekiz</t>
  </si>
  <si>
    <t>Üç yirmi dokuz</t>
  </si>
  <si>
    <t>Üç otuz</t>
  </si>
  <si>
    <t>Üç otuz bir</t>
  </si>
  <si>
    <t>Üç otuz iki</t>
  </si>
  <si>
    <t>Üç otuz üç</t>
  </si>
  <si>
    <t>Üç otuz dört</t>
  </si>
  <si>
    <t>Üç otuz beş</t>
  </si>
  <si>
    <t>Üç otuz altı</t>
  </si>
  <si>
    <t>Üç otuz yedi</t>
  </si>
  <si>
    <t>Üç otuz sekiz</t>
  </si>
  <si>
    <t>Üç otuz dokuz</t>
  </si>
  <si>
    <t>Üç kırk</t>
  </si>
  <si>
    <t>Üç kırk bir</t>
  </si>
  <si>
    <t>Üç kırk iki</t>
  </si>
  <si>
    <t>Üç kırk üç</t>
  </si>
  <si>
    <t>Üç kırk dört</t>
  </si>
  <si>
    <t>Üç kırk beş</t>
  </si>
  <si>
    <t>Üç kırk altı</t>
  </si>
  <si>
    <t>Üç kırk yedi</t>
  </si>
  <si>
    <t>Üç kırk sekiz</t>
  </si>
  <si>
    <t>Üç kırk dokuz</t>
  </si>
  <si>
    <t>Üç elli</t>
  </si>
  <si>
    <t>Üç elli bir</t>
  </si>
  <si>
    <t>Üç elli iki</t>
  </si>
  <si>
    <t>Üç elli üç</t>
  </si>
  <si>
    <t>Üç elli dört</t>
  </si>
  <si>
    <t>Üç elli beş</t>
  </si>
  <si>
    <t>Üç elli altı</t>
  </si>
  <si>
    <t>Üç elli yedi</t>
  </si>
  <si>
    <t>Üç elli sekiz</t>
  </si>
  <si>
    <t>Üç elli dokuz</t>
  </si>
  <si>
    <t>Üç atmış</t>
  </si>
  <si>
    <t>Üç atmış bir</t>
  </si>
  <si>
    <t>Üç atmış iki</t>
  </si>
  <si>
    <t>Üç atmış üç</t>
  </si>
  <si>
    <t>Üç atmış dört</t>
  </si>
  <si>
    <t>Üç atmış beş</t>
  </si>
  <si>
    <t>Üç atmış altı</t>
  </si>
  <si>
    <t>Üç atmış yedi</t>
  </si>
  <si>
    <t>Üç atmış sekiz</t>
  </si>
  <si>
    <t>Üç atmış dokuz</t>
  </si>
  <si>
    <t>Üç yetmiş</t>
  </si>
  <si>
    <t>Üç yetmiş bir</t>
  </si>
  <si>
    <t>Üç yetmiş iki</t>
  </si>
  <si>
    <t>Üç yetmiş üç</t>
  </si>
  <si>
    <t>Üç yetmiş dört</t>
  </si>
  <si>
    <t>Üç yetmiş beş</t>
  </si>
  <si>
    <t>Üç yetmiş altı</t>
  </si>
  <si>
    <t>Üç yetmiş yedi</t>
  </si>
  <si>
    <t>Üç yetmiş sekiz</t>
  </si>
  <si>
    <t>Üç yetmiş dokuz</t>
  </si>
  <si>
    <t>Üç seksen</t>
  </si>
  <si>
    <t>Üç seksen bir</t>
  </si>
  <si>
    <t>Üç seksen iki</t>
  </si>
  <si>
    <t>Üç seksen üç</t>
  </si>
  <si>
    <t>Üç seksen dört</t>
  </si>
  <si>
    <t>Üç seksen beş</t>
  </si>
  <si>
    <t>Üç seksen altı</t>
  </si>
  <si>
    <t>Üç seksen yedi</t>
  </si>
  <si>
    <t>Üç seksen sekiz</t>
  </si>
  <si>
    <t>Üç seksen dokuz</t>
  </si>
  <si>
    <t>Üç doksan</t>
  </si>
  <si>
    <t>Üç doksan bir</t>
  </si>
  <si>
    <t>Üç doksan iki</t>
  </si>
  <si>
    <t>Üç doksan üç</t>
  </si>
  <si>
    <t>Üç doksan dört</t>
  </si>
  <si>
    <t>Üç doksan beş</t>
  </si>
  <si>
    <t>Üç doksan altı</t>
  </si>
  <si>
    <t>Üç doksan yedi</t>
  </si>
  <si>
    <t>Üç doksan sekiz</t>
  </si>
  <si>
    <t>Üç doksan dokuz</t>
  </si>
  <si>
    <t>Dört sıfır bir</t>
  </si>
  <si>
    <t>Dört sıfır iki</t>
  </si>
  <si>
    <t>Dört sıfır üç</t>
  </si>
  <si>
    <t>Dört sıfır dört</t>
  </si>
  <si>
    <t>Dört sıfır beş</t>
  </si>
  <si>
    <t>Dört sıfır altı</t>
  </si>
  <si>
    <t>Dört sıfır yedi</t>
  </si>
  <si>
    <t>Dört sıfır sekiz</t>
  </si>
  <si>
    <t>Dört sıfır dokuz</t>
  </si>
  <si>
    <t>Dört on</t>
  </si>
  <si>
    <t>Dört on bir</t>
  </si>
  <si>
    <t>Dört on iki</t>
  </si>
  <si>
    <t>Dört on üç</t>
  </si>
  <si>
    <t>Dört on dört</t>
  </si>
  <si>
    <t>Dört on beş</t>
  </si>
  <si>
    <t>Dört on altı</t>
  </si>
  <si>
    <t>Dört on yedi</t>
  </si>
  <si>
    <t>Dört on sekiz</t>
  </si>
  <si>
    <t>Dört on dokuz</t>
  </si>
  <si>
    <t>Dört yirmi</t>
  </si>
  <si>
    <t>Dört yirmi bir</t>
  </si>
  <si>
    <t>Dört yirmi iki</t>
  </si>
  <si>
    <t>Dört yirmi üç</t>
  </si>
  <si>
    <t>Dört yirmi dört</t>
  </si>
  <si>
    <t>Dört yirmi beş</t>
  </si>
  <si>
    <t>Dört yirmi altı</t>
  </si>
  <si>
    <t>Dört yirmi yedi</t>
  </si>
  <si>
    <t>Dört yirmi sekiz</t>
  </si>
  <si>
    <t>Dört yirmi dokuz</t>
  </si>
  <si>
    <t>Dört otuz</t>
  </si>
  <si>
    <t>Dört otuz bir</t>
  </si>
  <si>
    <t>Dört otuz iki</t>
  </si>
  <si>
    <t>Dört otuz üç</t>
  </si>
  <si>
    <t>Dört otuz dört</t>
  </si>
  <si>
    <t>Dört otuz beş</t>
  </si>
  <si>
    <t>Dört otuz altı</t>
  </si>
  <si>
    <t>Dört otuz yedi</t>
  </si>
  <si>
    <t>Dört otuz sekiz</t>
  </si>
  <si>
    <t>Dört otuz dokuz</t>
  </si>
  <si>
    <t>Dört kırk</t>
  </si>
  <si>
    <t>Dört kırk bir</t>
  </si>
  <si>
    <t>Dört kırk iki</t>
  </si>
  <si>
    <t>Dört kırk üç</t>
  </si>
  <si>
    <t>Dört kırk dört</t>
  </si>
  <si>
    <t>Dört kırk beş</t>
  </si>
  <si>
    <t>Dört kırk altı</t>
  </si>
  <si>
    <t>Dört kırk yedi</t>
  </si>
  <si>
    <t>Dört kırk sekiz</t>
  </si>
  <si>
    <t>Dört kırk dokuz</t>
  </si>
  <si>
    <t>Dört elli</t>
  </si>
  <si>
    <t>Dört elli bir</t>
  </si>
  <si>
    <t>Dört elli iki</t>
  </si>
  <si>
    <t>Dört elli üç</t>
  </si>
  <si>
    <t>Dört elli dört</t>
  </si>
  <si>
    <t>Dört elli beş</t>
  </si>
  <si>
    <t>Dört elli altı</t>
  </si>
  <si>
    <t>Dört elli yedi</t>
  </si>
  <si>
    <t>Dört elli sekiz</t>
  </si>
  <si>
    <t>Dört elli dokuz</t>
  </si>
  <si>
    <t>Dört atmış</t>
  </si>
  <si>
    <t>Dört atmış bir</t>
  </si>
  <si>
    <t>Dört atmış iki</t>
  </si>
  <si>
    <t>Dört atmış üç</t>
  </si>
  <si>
    <t>Dört atmış dört</t>
  </si>
  <si>
    <t>Dört atmış beş</t>
  </si>
  <si>
    <t>Dört atmış altı</t>
  </si>
  <si>
    <t>Dört atmış yedi</t>
  </si>
  <si>
    <t>Dört atmış sekiz</t>
  </si>
  <si>
    <t>Dört atmış dokuz</t>
  </si>
  <si>
    <t>Dört yetmiş</t>
  </si>
  <si>
    <t>Dört yetmiş bir</t>
  </si>
  <si>
    <t>Dört yetmiş iki</t>
  </si>
  <si>
    <t>Dört yetmiş üç</t>
  </si>
  <si>
    <t>Dört yetmiş dört</t>
  </si>
  <si>
    <t>Dört yetmiş beş</t>
  </si>
  <si>
    <t>Dört yetmiş altı</t>
  </si>
  <si>
    <t>Dört yetmiş yedi</t>
  </si>
  <si>
    <t>Dört yetmiş sekiz</t>
  </si>
  <si>
    <t>Dört yetmiş dokuz</t>
  </si>
  <si>
    <t>Dört seksen</t>
  </si>
  <si>
    <t>Dört seksen bir</t>
  </si>
  <si>
    <t>Dört seksen iki</t>
  </si>
  <si>
    <t>Dört seksen üç</t>
  </si>
  <si>
    <t>Dört seksen dört</t>
  </si>
  <si>
    <t>Dört seksen beş</t>
  </si>
  <si>
    <t>Dört seksen altı</t>
  </si>
  <si>
    <t>Dört seksen yedi</t>
  </si>
  <si>
    <t>Dört seksen sekiz</t>
  </si>
  <si>
    <t>Dört seksen dokuz</t>
  </si>
  <si>
    <t>Dört doksan</t>
  </si>
  <si>
    <t>Dört doksan bir</t>
  </si>
  <si>
    <t>Dört doksan iki</t>
  </si>
  <si>
    <t>Dört doksan üç</t>
  </si>
  <si>
    <t>Dört doksan dört</t>
  </si>
  <si>
    <t>Dört doksan beş</t>
  </si>
  <si>
    <t>Dört doksan altı</t>
  </si>
  <si>
    <t>Dört doksan yedi</t>
  </si>
  <si>
    <t>Dört doksan sekiz</t>
  </si>
  <si>
    <t>Dört doksan dokuz</t>
  </si>
  <si>
    <t>Okulun Bulunduğu</t>
  </si>
  <si>
    <t>İL</t>
  </si>
  <si>
    <t>İlçe</t>
  </si>
  <si>
    <t>Köy/Mah</t>
  </si>
  <si>
    <t>:</t>
  </si>
  <si>
    <t>İli                    :</t>
  </si>
  <si>
    <t>Okulun Adı    :</t>
  </si>
  <si>
    <t>Türkçe</t>
  </si>
  <si>
    <t>Matematik</t>
  </si>
  <si>
    <t>Yabancı Dil</t>
  </si>
  <si>
    <t>Din Kül. Ve Ah. Bil.</t>
  </si>
  <si>
    <t>Müzik</t>
  </si>
  <si>
    <t>A</t>
  </si>
  <si>
    <t>Ders İçi Performans</t>
  </si>
  <si>
    <t>Sınavlar</t>
  </si>
  <si>
    <t>Proje Ödevi</t>
  </si>
  <si>
    <t>Per.Ödevi</t>
  </si>
  <si>
    <t>Kanaat (x)</t>
  </si>
  <si>
    <t>İlköğretim Okulları İçin 1.Kanaat Not Cetveli</t>
  </si>
  <si>
    <t>Tarih</t>
  </si>
  <si>
    <t>Ağ pu</t>
  </si>
  <si>
    <t>İlköğretim Okulları İçin 2.Kanaat Not Cetveli</t>
  </si>
  <si>
    <t>T.C. Kimlik No</t>
  </si>
  <si>
    <t>T.C. Kimlik</t>
  </si>
  <si>
    <t>Ağırlıklı Toplamı</t>
  </si>
  <si>
    <t>.Sınıf</t>
  </si>
  <si>
    <t>.Sayfa</t>
  </si>
  <si>
    <t>KULÜBÜ</t>
  </si>
  <si>
    <t>Görsel Sanatlar</t>
  </si>
  <si>
    <t>OKUDUĞU KİTAP SAYISI</t>
  </si>
  <si>
    <t>ÖĞRENCİ SABİT BİLGİLERİ</t>
  </si>
  <si>
    <t>GEÇ GELDİĞİ 
GÜNLER</t>
  </si>
  <si>
    <t>DEVAMSIZLIK</t>
  </si>
  <si>
    <t>Fen ve Teknoloji</t>
  </si>
  <si>
    <t>YAŞAR</t>
  </si>
  <si>
    <t>YADİGAR</t>
  </si>
  <si>
    <t>EMİNE</t>
  </si>
  <si>
    <t>VİLDAN</t>
  </si>
  <si>
    <t>HÜSEYİN</t>
  </si>
  <si>
    <t>İBRAHİM</t>
  </si>
  <si>
    <t>Teknoloji ve Tasarım</t>
  </si>
  <si>
    <t>"Düzen" Kuşağı Öğrenci Ürün Dosyası</t>
  </si>
  <si>
    <t>Sınıf İçi Etkinliklerdeki Performansı</t>
  </si>
  <si>
    <t>Proje</t>
  </si>
  <si>
    <t>Öğrenci Ürün Dosyası</t>
  </si>
  <si>
    <t>Ort.</t>
  </si>
  <si>
    <t xml:space="preserve">Görsel Sanatlar </t>
  </si>
  <si>
    <t>"Kurgu" Kuşağı Öğrenci Ürün Dosyası</t>
  </si>
  <si>
    <t>T.C. İnkılap Tarihi</t>
  </si>
  <si>
    <t>TEZCAN PARLAK</t>
  </si>
  <si>
    <t>DURSUN ALİ KALAY</t>
  </si>
  <si>
    <t>ALİ İHSAN</t>
  </si>
  <si>
    <t>SELMA AYDIN</t>
  </si>
  <si>
    <t>ZEKİ</t>
  </si>
  <si>
    <t>MERYEM</t>
  </si>
  <si>
    <t>MURAT KARTAL</t>
  </si>
  <si>
    <t>VEYSEL</t>
  </si>
  <si>
    <t>GÜLFER</t>
  </si>
  <si>
    <t>ÖZCAN BAKAR</t>
  </si>
  <si>
    <t>ŞEMSETTİN</t>
  </si>
  <si>
    <t>NERMİN</t>
  </si>
  <si>
    <t>ÖZLEM UR</t>
  </si>
  <si>
    <t>SEFA</t>
  </si>
  <si>
    <t>NURŞEN</t>
  </si>
  <si>
    <t>BÜŞRA BÜYÜKOK</t>
  </si>
  <si>
    <t>MUSTAFA</t>
  </si>
  <si>
    <t>BEYHAN</t>
  </si>
  <si>
    <t>ELİF TOK</t>
  </si>
  <si>
    <t>ELİF GÖL</t>
  </si>
  <si>
    <t>EROL</t>
  </si>
  <si>
    <t>NURSEL</t>
  </si>
  <si>
    <t>SUNA TOK</t>
  </si>
  <si>
    <t>HAFİZE</t>
  </si>
  <si>
    <t>GÜLER DEMİR</t>
  </si>
  <si>
    <t>SADETTİN</t>
  </si>
  <si>
    <t>NECLA</t>
  </si>
  <si>
    <t>DERYA BODUR</t>
  </si>
  <si>
    <t>TUNCAY</t>
  </si>
  <si>
    <t xml:space="preserve">SEHER </t>
  </si>
  <si>
    <t>ALİ CAN ÖZÇİL</t>
  </si>
  <si>
    <t>SEVGİ YILDIZ</t>
  </si>
  <si>
    <t>NECDETTİN</t>
  </si>
  <si>
    <t>NURHAN</t>
  </si>
  <si>
    <t>ÖMÜR PEHLİVAN</t>
  </si>
  <si>
    <t>SABAHATTİN</t>
  </si>
  <si>
    <t>AĞIRLIKLI YIL SONU NOTU</t>
  </si>
  <si>
    <t>ÖĞRENCİ SIRASI</t>
  </si>
  <si>
    <t>ADI VE SOYADI</t>
  </si>
  <si>
    <t>OKULU</t>
  </si>
  <si>
    <t>SINIFI VE ŞUBESİ</t>
  </si>
  <si>
    <t>OKUL NUMARASI</t>
  </si>
  <si>
    <t>DERS YILI</t>
  </si>
  <si>
    <t>İMZALAR</t>
  </si>
  <si>
    <t>OKUL MÜDÜRÜ</t>
  </si>
  <si>
    <t>ŞUBE REHBER 
ÖĞRETMENİ</t>
  </si>
  <si>
    <t>VELİ</t>
  </si>
  <si>
    <t>ÖĞRENCİNİN GELMEDİĞİ GÜNLER</t>
  </si>
  <si>
    <t>ÖĞRENCİNİN GEÇ GELDİĞİ GÜNLER</t>
  </si>
  <si>
    <t>s1</t>
  </si>
  <si>
    <t>s2</t>
  </si>
  <si>
    <t>s3</t>
  </si>
  <si>
    <t>s4</t>
  </si>
  <si>
    <t>pö</t>
  </si>
  <si>
    <t>dp</t>
  </si>
  <si>
    <t>pj</t>
  </si>
  <si>
    <t>TARİH</t>
  </si>
  <si>
    <t>http://selim.meb.gov.tr</t>
  </si>
  <si>
    <t>Naşit YILMAZ</t>
  </si>
  <si>
    <t>Kars</t>
  </si>
  <si>
    <t>Selim</t>
  </si>
  <si>
    <t>2018-2019 Eğitim Öğretim Yılı</t>
  </si>
  <si>
    <t xml:space="preserve">   Selim İlçe Milli Eğitim Müdürlüğü</t>
  </si>
  <si>
    <t>Kazanım Notu</t>
  </si>
  <si>
    <t>Öğretmen Görüşü</t>
  </si>
  <si>
    <t>Sosyal Bilgiler</t>
  </si>
  <si>
    <t>Beden  Eğitimi ve Spor</t>
  </si>
  <si>
    <t>Bilişim Teknolojileri ve Yazılım</t>
  </si>
  <si>
    <t>Rehberlik ve Kariyer Planlama</t>
  </si>
  <si>
    <t>NOT</t>
  </si>
  <si>
    <t>Not</t>
  </si>
  <si>
    <t>Değerlendirme</t>
  </si>
  <si>
    <t>Diploma No</t>
  </si>
  <si>
    <t>Diploma Tarihi</t>
  </si>
  <si>
    <t>Veli</t>
  </si>
  <si>
    <t>Hüseyin PARLAK</t>
  </si>
  <si>
    <t>ali</t>
  </si>
  <si>
    <t>zeki</t>
  </si>
  <si>
    <t>gül</t>
  </si>
  <si>
    <t xml:space="preserve"> ANA SAYFA</t>
  </si>
  <si>
    <t>SELİM</t>
  </si>
  <si>
    <t>Görüş</t>
  </si>
  <si>
    <t>Okul İdaresi</t>
  </si>
  <si>
    <t>OKUL İLETİŞİM</t>
  </si>
  <si>
    <t>Okul İletişim Bilgisi</t>
  </si>
  <si>
    <t>0  474 461 30 16</t>
  </si>
  <si>
    <t>Şube Rehber Öğretmen</t>
  </si>
  <si>
    <t>nasityilmaz</t>
  </si>
  <si>
    <t>çalışkansın</t>
  </si>
  <si>
    <t>Çalışkansın</t>
  </si>
  <si>
    <t>Cumhuriyet Mah</t>
  </si>
  <si>
    <t>Erol ESATOĞLU</t>
  </si>
  <si>
    <t>Vehbi Akyar İlkokulu</t>
  </si>
  <si>
    <t>01/03/2019</t>
  </si>
  <si>
    <t>Veli Tel No</t>
  </si>
  <si>
    <t>Değerlendirme
Tarihi</t>
  </si>
  <si>
    <t>0 532 565 94 54</t>
  </si>
  <si>
    <t>111111111111111111111111111111111111111111111111111111111111111111111111111111111111111111111111111111111122222222222222222222222222222222222222222222222222222222 33333333333333333333333333333333333</t>
  </si>
  <si>
    <t xml:space="preserve">
Selim İlçe Milli Eğitim Müdürlüğü
Veli Bilgilendirme Programı
Bu Proje 5/1/1961 Tarihli Ve 222 Sayılı İlköğretim Ve Eğitim Kanunu, 14/6/1973 Tarihli Ve 1739 Sayılı Millî Eğitim Temel Kanunu, Millî Eğitim Bakanlığı Okul Öncesi Eğitim Ve İlköğretim Kurumları Yönetmeliği, MEB 2023 Eğitim Vizyonu kapsamında “Ölçme ve Değerlendirme” hedeflerine dayanılarak hazırlanmıştır. Selim İlçe Milli Eğitim Müdürlüğümüz bünyesindeki Ortaokulları (5. 6. 7. 8. Sınıf) kapsamaktadır.
İçerik
Ölçme-değerlendirme, öğretimin ve öğrenmenin önemli bir parçasıdır. Ölçme-değerlendirme, öğrenme sürecinin farklı aşamalarında öğrencilerin ne bildiklerini, ne anladıklarını, neler yapabileceklerini belirleyerek dönüşümlü düşünme yoluyla öğretmen ve öğrencinin yeni hedefler belirlemesine yardımcı olur. Yapılan değerlendirmeler neticesinde kayıt altına alınan sonuçlar, hazırlanan raporlar ile öğrenci, öğretmen ve veliye geri bildirim sağlar. Öğretmenler ve okul idaresinin katılımı ile programın düzenli olarak değerlendirilmesi, programın zaman içinde iyileştirilmesine katkıda bulunur.
Öğrencinin öğrendiklerini ölçmek ve gelecekteki gelişimine yön vermek amacıyla birçok ölçme değerlendirme aracı kullanılır. Eğitim öğretimde öğrencilerin çalışmaları sürekli olarak takip edilir, gözlemlenir. Ön değerlendirme, süreç değerlendirme ve sonuç değerlendirme yoluyla öğrenme sürecinin her aşaması takip edilir. 
Selim İlçe Milli Eğitim Müdürlüğü olarak öğrencilerin öğrenmelerini ölçerek onların daha iyi öğrenmelerine yardımcı olmak, öğrencilerin öğrenme durumlarını daha kolay takip edebilmek ve velilerle sürekli iletişim halinde olmak için değerlendirme karnesi düzenlenmesi ve velilere 15 günlük periyotlarda ulaştırılması amaçlanmaktadır. 
Öğrencileri değerlendirirken ölçme sonuçları ile birlikte, öğrencilerin sınıf içi etkinliklere katılımı, bilimsel tutum ve davranışları, gözlem yapma, araştırma-inceleme, bilimsel düşünme, sahip oldukları ve sergiledikleri fikir zenginlikleri, sorumluluk alma, ekip çalışmalarına yatkınlıkları, edindiği bilgi ve bulguları paylaşabilme, kitap okuma, devam takibi, ödev konuları, yapacağı çalışmalar, gireceği sınavlar ve benzeri birçok gözleme dayalı öğrenci etkinliğine de değerlendirmede yer verilmesi hedeflenmektedir.
Böylelikle öğretmenlerin hepsiyle görüşme imkanı olmayan veliler çocuğunun iki hafta içerisindeki okuldaki performansını ve durumunu öğretmenini aramadan da öğrenecek ve veliler çocuğunu okuldaki durumu ile ilgili yakinen takip etmiş olacaklar.
Öğrenci Durum Değerlendirme Karnesi aşağıdaki tarihlerde velilere ulaştırılacaktır.
01 Mart 2019
15 Mart 2019
29 Mart 2019
12 Nisan 2019
26 Nisan 2019
10 Mayıs 2019
</t>
  </si>
  <si>
    <t>Teknoloji Tasarım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</si>
</sst>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dd/mm/yyyy;@"/>
    <numFmt numFmtId="170" formatCode="00000"/>
  </numFmts>
  <fonts count="91" x14ac:knownFonts="1">
    <font>
      <sz val="10"/>
      <name val="Arial Tur"/>
      <charset val="162"/>
    </font>
    <font>
      <b/>
      <sz val="12"/>
      <name val="Arial Tur"/>
      <family val="2"/>
      <charset val="162"/>
    </font>
    <font>
      <b/>
      <u/>
      <sz val="10"/>
      <name val="Arial Tur"/>
      <family val="2"/>
      <charset val="162"/>
    </font>
    <font>
      <b/>
      <sz val="10"/>
      <name val="Arial Tur"/>
      <family val="2"/>
      <charset val="162"/>
    </font>
    <font>
      <b/>
      <sz val="9"/>
      <name val="Arial Tur"/>
      <family val="2"/>
      <charset val="162"/>
    </font>
    <font>
      <b/>
      <sz val="8"/>
      <name val="Arial Tur"/>
      <family val="2"/>
      <charset val="162"/>
    </font>
    <font>
      <sz val="8"/>
      <name val="Arial Tur"/>
      <family val="2"/>
      <charset val="162"/>
    </font>
    <font>
      <sz val="10"/>
      <name val="Arial Tur"/>
      <family val="2"/>
      <charset val="162"/>
    </font>
    <font>
      <sz val="7"/>
      <name val="Arial Tur"/>
      <family val="2"/>
      <charset val="162"/>
    </font>
    <font>
      <u/>
      <sz val="10"/>
      <color indexed="12"/>
      <name val="Arial Tur"/>
      <charset val="162"/>
    </font>
    <font>
      <b/>
      <sz val="10"/>
      <color indexed="12"/>
      <name val="Arial Tur"/>
      <family val="2"/>
      <charset val="162"/>
    </font>
    <font>
      <sz val="10"/>
      <color indexed="12"/>
      <name val="Arial Tur"/>
      <family val="2"/>
      <charset val="162"/>
    </font>
    <font>
      <b/>
      <sz val="8"/>
      <color indexed="10"/>
      <name val="Arial Tur"/>
      <family val="2"/>
      <charset val="162"/>
    </font>
    <font>
      <b/>
      <sz val="7"/>
      <name val="Arial Tur"/>
      <family val="2"/>
      <charset val="162"/>
    </font>
    <font>
      <b/>
      <sz val="14"/>
      <name val="Arial Tur"/>
      <family val="2"/>
      <charset val="162"/>
    </font>
    <font>
      <b/>
      <sz val="7"/>
      <color indexed="16"/>
      <name val="Arial Tur"/>
      <family val="2"/>
      <charset val="162"/>
    </font>
    <font>
      <b/>
      <sz val="8"/>
      <color indexed="16"/>
      <name val="Arial Tur"/>
      <family val="2"/>
      <charset val="162"/>
    </font>
    <font>
      <sz val="8"/>
      <color indexed="12"/>
      <name val="Arial Tur"/>
      <family val="2"/>
      <charset val="162"/>
    </font>
    <font>
      <b/>
      <sz val="7"/>
      <color indexed="12"/>
      <name val="Arial Tur"/>
      <family val="2"/>
      <charset val="162"/>
    </font>
    <font>
      <b/>
      <sz val="16"/>
      <color indexed="53"/>
      <name val="Arial Tur"/>
      <family val="2"/>
      <charset val="162"/>
    </font>
    <font>
      <b/>
      <sz val="8"/>
      <color indexed="17"/>
      <name val="Arial Tur"/>
      <family val="2"/>
      <charset val="162"/>
    </font>
    <font>
      <b/>
      <sz val="10"/>
      <color indexed="17"/>
      <name val="Arial Tur"/>
      <family val="2"/>
      <charset val="162"/>
    </font>
    <font>
      <sz val="8"/>
      <color indexed="53"/>
      <name val="Arial Tur"/>
      <family val="2"/>
      <charset val="162"/>
    </font>
    <font>
      <sz val="7"/>
      <color indexed="12"/>
      <name val="Arial Tur"/>
      <family val="2"/>
      <charset val="162"/>
    </font>
    <font>
      <sz val="7"/>
      <color indexed="53"/>
      <name val="Arial Tur"/>
      <family val="2"/>
      <charset val="162"/>
    </font>
    <font>
      <b/>
      <sz val="7"/>
      <color indexed="53"/>
      <name val="Arial Tur"/>
      <family val="2"/>
      <charset val="162"/>
    </font>
    <font>
      <b/>
      <sz val="14"/>
      <color indexed="53"/>
      <name val="Arial Tur"/>
      <family val="2"/>
      <charset val="162"/>
    </font>
    <font>
      <b/>
      <sz val="9"/>
      <color indexed="18"/>
      <name val="Arial Tur"/>
      <family val="2"/>
      <charset val="162"/>
    </font>
    <font>
      <b/>
      <sz val="8"/>
      <color indexed="18"/>
      <name val="Arial Tur"/>
      <family val="2"/>
      <charset val="162"/>
    </font>
    <font>
      <sz val="10"/>
      <color indexed="9"/>
      <name val="Arial Tur"/>
      <family val="2"/>
      <charset val="162"/>
    </font>
    <font>
      <b/>
      <i/>
      <sz val="8"/>
      <color indexed="12"/>
      <name val="Arial Tur"/>
      <family val="2"/>
      <charset val="162"/>
    </font>
    <font>
      <b/>
      <i/>
      <sz val="8"/>
      <name val="Arial Tur"/>
      <family val="2"/>
      <charset val="162"/>
    </font>
    <font>
      <b/>
      <sz val="10"/>
      <color indexed="10"/>
      <name val="Arial Tur"/>
      <family val="2"/>
      <charset val="162"/>
    </font>
    <font>
      <i/>
      <sz val="8"/>
      <name val="Arial Tur"/>
      <family val="2"/>
      <charset val="162"/>
    </font>
    <font>
      <i/>
      <sz val="9"/>
      <name val="Arial Tur"/>
      <family val="2"/>
      <charset val="162"/>
    </font>
    <font>
      <sz val="9"/>
      <name val="Arial Tur"/>
      <family val="2"/>
      <charset val="162"/>
    </font>
    <font>
      <b/>
      <sz val="9"/>
      <color indexed="12"/>
      <name val="Arial Tur"/>
      <family val="2"/>
      <charset val="162"/>
    </font>
    <font>
      <b/>
      <sz val="9"/>
      <color indexed="16"/>
      <name val="Arial Tur"/>
      <family val="2"/>
      <charset val="162"/>
    </font>
    <font>
      <sz val="9"/>
      <color indexed="17"/>
      <name val="Arial Tur"/>
      <family val="2"/>
      <charset val="162"/>
    </font>
    <font>
      <sz val="7"/>
      <name val="Arial"/>
      <family val="2"/>
    </font>
    <font>
      <b/>
      <sz val="8"/>
      <name val="Arial Tur"/>
      <charset val="162"/>
    </font>
    <font>
      <b/>
      <sz val="7"/>
      <color indexed="12"/>
      <name val="Arial Tur"/>
      <charset val="162"/>
    </font>
    <font>
      <sz val="8"/>
      <name val="Arial Tur"/>
      <charset val="162"/>
    </font>
    <font>
      <sz val="10"/>
      <name val="Times New Roman"/>
      <family val="1"/>
      <charset val="162"/>
    </font>
    <font>
      <sz val="9"/>
      <name val="Times New Roman"/>
      <family val="1"/>
      <charset val="162"/>
    </font>
    <font>
      <b/>
      <sz val="7"/>
      <name val="Arial Tur"/>
      <charset val="162"/>
    </font>
    <font>
      <sz val="7"/>
      <name val="Arial Tur"/>
      <charset val="162"/>
    </font>
    <font>
      <b/>
      <u/>
      <sz val="8"/>
      <name val="Arial Tur"/>
      <family val="2"/>
      <charset val="162"/>
    </font>
    <font>
      <i/>
      <sz val="9"/>
      <name val="Arial Tur"/>
      <charset val="162"/>
    </font>
    <font>
      <b/>
      <sz val="12"/>
      <color indexed="10"/>
      <name val="Arial Tur"/>
      <charset val="162"/>
    </font>
    <font>
      <sz val="10"/>
      <color indexed="42"/>
      <name val="Arial Tur"/>
      <family val="2"/>
      <charset val="162"/>
    </font>
    <font>
      <sz val="8"/>
      <color indexed="81"/>
      <name val="Tahoma"/>
      <charset val="162"/>
    </font>
    <font>
      <sz val="8"/>
      <color indexed="10"/>
      <name val="Tahoma"/>
      <family val="2"/>
      <charset val="162"/>
    </font>
    <font>
      <b/>
      <sz val="7"/>
      <color indexed="10"/>
      <name val="Tahoma"/>
      <family val="2"/>
      <charset val="162"/>
    </font>
    <font>
      <sz val="7"/>
      <color indexed="10"/>
      <name val="Tahoma"/>
      <family val="2"/>
      <charset val="162"/>
    </font>
    <font>
      <b/>
      <sz val="8"/>
      <color indexed="81"/>
      <name val="Tahoma"/>
      <charset val="162"/>
    </font>
    <font>
      <sz val="2"/>
      <color indexed="55"/>
      <name val="Arial Tur"/>
      <charset val="162"/>
    </font>
    <font>
      <sz val="7"/>
      <name val="Times New Roman"/>
      <family val="1"/>
      <charset val="162"/>
    </font>
    <font>
      <sz val="8"/>
      <name val="Times New Roman"/>
      <family val="1"/>
      <charset val="162"/>
    </font>
    <font>
      <sz val="7"/>
      <name val="Times"/>
      <family val="1"/>
      <charset val="162"/>
    </font>
    <font>
      <sz val="5"/>
      <name val="Times New Roman"/>
      <family val="1"/>
      <charset val="162"/>
    </font>
    <font>
      <b/>
      <sz val="10"/>
      <name val="Times New Roman"/>
      <family val="1"/>
      <charset val="162"/>
    </font>
    <font>
      <b/>
      <sz val="8"/>
      <name val="Times New Roman"/>
      <family val="1"/>
      <charset val="162"/>
    </font>
    <font>
      <u/>
      <sz val="8"/>
      <name val="Times New Roman"/>
      <family val="1"/>
      <charset val="162"/>
    </font>
    <font>
      <b/>
      <sz val="14"/>
      <name val="Times New Roman"/>
      <family val="1"/>
      <charset val="162"/>
    </font>
    <font>
      <b/>
      <i/>
      <sz val="9"/>
      <color indexed="12"/>
      <name val="Arial Tur"/>
      <family val="2"/>
      <charset val="162"/>
    </font>
    <font>
      <i/>
      <sz val="9"/>
      <color indexed="12"/>
      <name val="Arial Tur"/>
      <family val="2"/>
      <charset val="162"/>
    </font>
    <font>
      <sz val="10"/>
      <color indexed="9"/>
      <name val="Times New Roman"/>
      <family val="1"/>
      <charset val="162"/>
    </font>
    <font>
      <b/>
      <sz val="11"/>
      <name val="Times New Roman"/>
      <family val="1"/>
      <charset val="162"/>
    </font>
    <font>
      <sz val="7"/>
      <color indexed="60"/>
      <name val="Arial Tur"/>
      <charset val="162"/>
    </font>
    <font>
      <b/>
      <sz val="14"/>
      <color indexed="10"/>
      <name val="Arial Tur"/>
      <family val="2"/>
      <charset val="162"/>
    </font>
    <font>
      <sz val="6"/>
      <name val="Arial"/>
      <family val="2"/>
    </font>
    <font>
      <b/>
      <sz val="7"/>
      <name val="Times New Roman"/>
      <family val="1"/>
      <charset val="162"/>
    </font>
    <font>
      <b/>
      <sz val="10"/>
      <color indexed="12"/>
      <name val="Times New Roman"/>
      <family val="1"/>
      <charset val="162"/>
    </font>
    <font>
      <sz val="8"/>
      <color indexed="12"/>
      <name val="Times New Roman"/>
      <family val="1"/>
      <charset val="162"/>
    </font>
    <font>
      <b/>
      <sz val="12"/>
      <color indexed="12"/>
      <name val="Times New Roman"/>
      <family val="1"/>
      <charset val="162"/>
    </font>
    <font>
      <b/>
      <sz val="10"/>
      <color indexed="10"/>
      <name val="Times New Roman"/>
      <family val="1"/>
      <charset val="162"/>
    </font>
    <font>
      <sz val="5"/>
      <color indexed="10"/>
      <name val="Times New Roman"/>
      <family val="1"/>
      <charset val="162"/>
    </font>
    <font>
      <b/>
      <sz val="8"/>
      <color indexed="10"/>
      <name val="Times New Roman"/>
      <family val="1"/>
      <charset val="162"/>
    </font>
    <font>
      <sz val="10"/>
      <color indexed="10"/>
      <name val="Times New Roman"/>
      <family val="1"/>
      <charset val="162"/>
    </font>
    <font>
      <b/>
      <sz val="8"/>
      <color indexed="81"/>
      <name val="Tahoma"/>
      <family val="2"/>
      <charset val="162"/>
    </font>
    <font>
      <b/>
      <sz val="10"/>
      <color indexed="18"/>
      <name val="Arial Tur"/>
      <family val="2"/>
      <charset val="162"/>
    </font>
    <font>
      <b/>
      <i/>
      <sz val="10"/>
      <color indexed="12"/>
      <name val="Arial Tur"/>
      <family val="2"/>
      <charset val="162"/>
    </font>
    <font>
      <sz val="8"/>
      <color rgb="FFFF0000"/>
      <name val="Arial Tur"/>
      <family val="2"/>
      <charset val="162"/>
    </font>
    <font>
      <sz val="10"/>
      <color theme="0"/>
      <name val="Times New Roman"/>
      <family val="1"/>
      <charset val="162"/>
    </font>
    <font>
      <sz val="9"/>
      <color theme="0"/>
      <name val="Times New Roman"/>
      <family val="1"/>
      <charset val="162"/>
    </font>
    <font>
      <b/>
      <sz val="10"/>
      <color rgb="FF0000FF"/>
      <name val="Arial Tur"/>
      <family val="2"/>
      <charset val="162"/>
    </font>
    <font>
      <b/>
      <i/>
      <sz val="10"/>
      <color rgb="FF0000FF"/>
      <name val="Arial Tur"/>
      <family val="2"/>
      <charset val="162"/>
    </font>
    <font>
      <b/>
      <sz val="12"/>
      <color theme="0"/>
      <name val="Arial Tur"/>
      <charset val="162"/>
    </font>
    <font>
      <sz val="10"/>
      <color theme="0"/>
      <name val="Aharoni"/>
      <charset val="177"/>
    </font>
    <font>
      <b/>
      <i/>
      <sz val="10"/>
      <color theme="0"/>
      <name val="Aharoni"/>
      <charset val="177"/>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rgb="FF003399"/>
        <bgColor indexed="64"/>
      </patternFill>
    </fill>
    <fill>
      <patternFill patternType="solid">
        <fgColor theme="3" tint="0.79998168889431442"/>
        <bgColor indexed="64"/>
      </patternFill>
    </fill>
    <fill>
      <patternFill patternType="solid">
        <fgColor theme="1"/>
        <bgColor indexed="64"/>
      </patternFill>
    </fill>
  </fills>
  <borders count="23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style="thick">
        <color indexed="10"/>
      </left>
      <right style="thin">
        <color indexed="10"/>
      </right>
      <top style="thin">
        <color indexed="17"/>
      </top>
      <bottom style="thin">
        <color indexed="17"/>
      </bottom>
      <diagonal/>
    </border>
    <border>
      <left style="thin">
        <color indexed="10"/>
      </left>
      <right style="thin">
        <color indexed="10"/>
      </right>
      <top style="thin">
        <color indexed="17"/>
      </top>
      <bottom style="thin">
        <color indexed="17"/>
      </bottom>
      <diagonal/>
    </border>
    <border>
      <left style="thin">
        <color indexed="10"/>
      </left>
      <right/>
      <top style="thin">
        <color indexed="17"/>
      </top>
      <bottom style="thin">
        <color indexed="17"/>
      </bottom>
      <diagonal/>
    </border>
    <border>
      <left style="medium">
        <color indexed="10"/>
      </left>
      <right style="thick">
        <color indexed="10"/>
      </right>
      <top style="thin">
        <color indexed="17"/>
      </top>
      <bottom style="thin">
        <color indexed="17"/>
      </bottom>
      <diagonal/>
    </border>
    <border>
      <left style="thick">
        <color indexed="10"/>
      </left>
      <right/>
      <top style="thin">
        <color indexed="17"/>
      </top>
      <bottom style="thin">
        <color indexed="17"/>
      </bottom>
      <diagonal/>
    </border>
    <border>
      <left style="thick">
        <color indexed="10"/>
      </left>
      <right style="thick">
        <color indexed="10"/>
      </right>
      <top style="thin">
        <color indexed="17"/>
      </top>
      <bottom style="thin">
        <color indexed="17"/>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medium">
        <color indexed="10"/>
      </left>
      <right style="medium">
        <color indexed="10"/>
      </right>
      <top style="thin">
        <color indexed="10"/>
      </top>
      <bottom/>
      <diagonal/>
    </border>
    <border>
      <left style="medium">
        <color indexed="10"/>
      </left>
      <right style="medium">
        <color indexed="10"/>
      </right>
      <top style="medium">
        <color indexed="10"/>
      </top>
      <bottom style="hair">
        <color indexed="10"/>
      </bottom>
      <diagonal/>
    </border>
    <border>
      <left/>
      <right/>
      <top style="medium">
        <color indexed="10"/>
      </top>
      <bottom style="hair">
        <color indexed="10"/>
      </bottom>
      <diagonal/>
    </border>
    <border>
      <left style="medium">
        <color indexed="10"/>
      </left>
      <right style="medium">
        <color indexed="10"/>
      </right>
      <top style="hair">
        <color indexed="10"/>
      </top>
      <bottom style="hair">
        <color indexed="10"/>
      </bottom>
      <diagonal/>
    </border>
    <border>
      <left/>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right/>
      <top style="hair">
        <color indexed="10"/>
      </top>
      <bottom style="medium">
        <color indexed="10"/>
      </bottom>
      <diagonal/>
    </border>
    <border>
      <left style="medium">
        <color indexed="10"/>
      </left>
      <right style="thin">
        <color indexed="10"/>
      </right>
      <top style="hair">
        <color indexed="10"/>
      </top>
      <bottom style="hair">
        <color indexed="10"/>
      </bottom>
      <diagonal/>
    </border>
    <border>
      <left style="thin">
        <color indexed="10"/>
      </left>
      <right style="thin">
        <color indexed="10"/>
      </right>
      <top style="hair">
        <color indexed="10"/>
      </top>
      <bottom style="hair">
        <color indexed="10"/>
      </bottom>
      <diagonal/>
    </border>
    <border>
      <left style="medium">
        <color indexed="10"/>
      </left>
      <right style="thin">
        <color indexed="10"/>
      </right>
      <top style="hair">
        <color indexed="10"/>
      </top>
      <bottom style="medium">
        <color indexed="10"/>
      </bottom>
      <diagonal/>
    </border>
    <border>
      <left style="thin">
        <color indexed="10"/>
      </left>
      <right style="thin">
        <color indexed="10"/>
      </right>
      <top style="hair">
        <color indexed="10"/>
      </top>
      <bottom style="medium">
        <color indexed="10"/>
      </bottom>
      <diagonal/>
    </border>
    <border>
      <left/>
      <right style="thin">
        <color indexed="10"/>
      </right>
      <top style="hair">
        <color indexed="10"/>
      </top>
      <bottom style="hair">
        <color indexed="10"/>
      </bottom>
      <diagonal/>
    </border>
    <border>
      <left/>
      <right style="thin">
        <color indexed="10"/>
      </right>
      <top style="hair">
        <color indexed="10"/>
      </top>
      <bottom style="medium">
        <color indexed="10"/>
      </bottom>
      <diagonal/>
    </border>
    <border>
      <left style="thin">
        <color indexed="10"/>
      </left>
      <right style="medium">
        <color indexed="10"/>
      </right>
      <top style="hair">
        <color indexed="10"/>
      </top>
      <bottom style="hair">
        <color indexed="10"/>
      </bottom>
      <diagonal/>
    </border>
    <border>
      <left style="thin">
        <color indexed="10"/>
      </left>
      <right style="medium">
        <color indexed="10"/>
      </right>
      <top style="hair">
        <color indexed="10"/>
      </top>
      <bottom style="medium">
        <color indexed="10"/>
      </bottom>
      <diagonal/>
    </border>
    <border>
      <left style="thin">
        <color indexed="10"/>
      </left>
      <right style="thin">
        <color indexed="10"/>
      </right>
      <top style="hair">
        <color indexed="10"/>
      </top>
      <bottom/>
      <diagonal/>
    </border>
    <border>
      <left style="thin">
        <color indexed="10"/>
      </left>
      <right style="medium">
        <color indexed="10"/>
      </right>
      <top style="hair">
        <color indexed="10"/>
      </top>
      <bottom/>
      <diagonal/>
    </border>
    <border>
      <left/>
      <right style="thin">
        <color indexed="10"/>
      </right>
      <top style="hair">
        <color indexed="10"/>
      </top>
      <bottom/>
      <diagonal/>
    </border>
    <border>
      <left style="medium">
        <color indexed="10"/>
      </left>
      <right style="thin">
        <color indexed="10"/>
      </right>
      <top style="medium">
        <color indexed="10"/>
      </top>
      <bottom style="hair">
        <color indexed="10"/>
      </bottom>
      <diagonal/>
    </border>
    <border>
      <left style="thin">
        <color indexed="10"/>
      </left>
      <right style="thin">
        <color indexed="10"/>
      </right>
      <top style="medium">
        <color indexed="10"/>
      </top>
      <bottom style="hair">
        <color indexed="10"/>
      </bottom>
      <diagonal/>
    </border>
    <border>
      <left style="thin">
        <color indexed="10"/>
      </left>
      <right style="medium">
        <color indexed="10"/>
      </right>
      <top style="medium">
        <color indexed="10"/>
      </top>
      <bottom style="hair">
        <color indexed="10"/>
      </bottom>
      <diagonal/>
    </border>
    <border>
      <left/>
      <right style="thin">
        <color indexed="10"/>
      </right>
      <top style="medium">
        <color indexed="10"/>
      </top>
      <bottom style="hair">
        <color indexed="10"/>
      </bottom>
      <diagonal/>
    </border>
    <border>
      <left style="medium">
        <color indexed="10"/>
      </left>
      <right style="medium">
        <color indexed="10"/>
      </right>
      <top style="thin">
        <color indexed="10"/>
      </top>
      <bottom style="thin">
        <color indexed="10"/>
      </bottom>
      <diagonal/>
    </border>
    <border>
      <left/>
      <right/>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thick">
        <color indexed="23"/>
      </left>
      <right/>
      <top style="thick">
        <color indexed="23"/>
      </top>
      <bottom/>
      <diagonal/>
    </border>
    <border>
      <left/>
      <right/>
      <top style="thick">
        <color indexed="23"/>
      </top>
      <bottom style="medium">
        <color indexed="63"/>
      </bottom>
      <diagonal/>
    </border>
    <border>
      <left/>
      <right/>
      <top style="thick">
        <color indexed="23"/>
      </top>
      <bottom/>
      <diagonal/>
    </border>
    <border>
      <left style="medium">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3"/>
      </left>
      <right style="medium">
        <color indexed="63"/>
      </right>
      <top style="thin">
        <color indexed="63"/>
      </top>
      <bottom style="medium">
        <color indexed="6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23"/>
      </right>
      <top style="thick">
        <color indexed="23"/>
      </top>
      <bottom/>
      <diagonal/>
    </border>
    <border>
      <left/>
      <right style="thick">
        <color indexed="23"/>
      </right>
      <top/>
      <bottom/>
      <diagonal/>
    </border>
    <border>
      <left style="medium">
        <color indexed="64"/>
      </left>
      <right style="medium">
        <color indexed="63"/>
      </right>
      <top style="thin">
        <color indexed="63"/>
      </top>
      <bottom style="thin">
        <color indexed="63"/>
      </bottom>
      <diagonal/>
    </border>
    <border>
      <left/>
      <right style="medium">
        <color indexed="64"/>
      </right>
      <top/>
      <bottom/>
      <diagonal/>
    </border>
    <border>
      <left style="medium">
        <color indexed="64"/>
      </left>
      <right style="medium">
        <color indexed="64"/>
      </right>
      <top style="hair">
        <color indexed="64"/>
      </top>
      <bottom/>
      <diagonal/>
    </border>
    <border>
      <left/>
      <right style="thin">
        <color indexed="64"/>
      </right>
      <top style="medium">
        <color indexed="64"/>
      </top>
      <bottom style="hair">
        <color indexed="64"/>
      </bottom>
      <diagonal/>
    </border>
    <border>
      <left style="thick">
        <color indexed="23"/>
      </left>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style="medium">
        <color indexed="63"/>
      </left>
      <right style="medium">
        <color indexed="64"/>
      </right>
      <top style="thin">
        <color indexed="63"/>
      </top>
      <bottom style="thin">
        <color indexed="63"/>
      </bottom>
      <diagonal/>
    </border>
    <border>
      <left style="medium">
        <color indexed="64"/>
      </left>
      <right style="medium">
        <color indexed="63"/>
      </right>
      <top style="thin">
        <color indexed="63"/>
      </top>
      <bottom/>
      <diagonal/>
    </border>
    <border>
      <left style="medium">
        <color indexed="64"/>
      </left>
      <right style="medium">
        <color indexed="63"/>
      </right>
      <top/>
      <bottom style="thin">
        <color indexed="63"/>
      </bottom>
      <diagonal/>
    </border>
    <border>
      <left style="medium">
        <color indexed="64"/>
      </left>
      <right style="medium">
        <color indexed="63"/>
      </right>
      <top style="thin">
        <color indexed="63"/>
      </top>
      <bottom style="medium">
        <color indexed="64"/>
      </bottom>
      <diagonal/>
    </border>
    <border>
      <left style="medium">
        <color indexed="63"/>
      </left>
      <right style="medium">
        <color indexed="63"/>
      </right>
      <top style="thin">
        <color indexed="63"/>
      </top>
      <bottom style="medium">
        <color indexed="64"/>
      </bottom>
      <diagonal/>
    </border>
    <border>
      <left style="medium">
        <color indexed="63"/>
      </left>
      <right style="medium">
        <color indexed="64"/>
      </right>
      <top style="thin">
        <color indexed="63"/>
      </top>
      <bottom style="medium">
        <color indexed="64"/>
      </bottom>
      <diagonal/>
    </border>
    <border>
      <left style="medium">
        <color indexed="64"/>
      </left>
      <right style="medium">
        <color indexed="63"/>
      </right>
      <top style="medium">
        <color indexed="64"/>
      </top>
      <bottom style="thin">
        <color indexed="63"/>
      </bottom>
      <diagonal/>
    </border>
    <border>
      <left style="medium">
        <color indexed="63"/>
      </left>
      <right style="medium">
        <color indexed="63"/>
      </right>
      <top style="medium">
        <color indexed="64"/>
      </top>
      <bottom style="thin">
        <color indexed="63"/>
      </bottom>
      <diagonal/>
    </border>
    <border>
      <left style="medium">
        <color indexed="63"/>
      </left>
      <right style="medium">
        <color indexed="64"/>
      </right>
      <top style="medium">
        <color indexed="64"/>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23"/>
      </left>
      <right style="thick">
        <color indexed="23"/>
      </right>
      <top/>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n">
        <color indexed="17"/>
      </bottom>
      <diagonal/>
    </border>
    <border>
      <left style="thick">
        <color indexed="10"/>
      </left>
      <right/>
      <top style="thick">
        <color indexed="10"/>
      </top>
      <bottom style="thin">
        <color indexed="17"/>
      </bottom>
      <diagonal/>
    </border>
    <border>
      <left style="thick">
        <color indexed="10"/>
      </left>
      <right style="thin">
        <color indexed="10"/>
      </right>
      <top style="thick">
        <color indexed="10"/>
      </top>
      <bottom style="thin">
        <color indexed="17"/>
      </bottom>
      <diagonal/>
    </border>
    <border>
      <left style="thin">
        <color indexed="10"/>
      </left>
      <right style="thin">
        <color indexed="10"/>
      </right>
      <top style="thick">
        <color indexed="10"/>
      </top>
      <bottom style="thin">
        <color indexed="17"/>
      </bottom>
      <diagonal/>
    </border>
    <border>
      <left style="thin">
        <color indexed="10"/>
      </left>
      <right style="thick">
        <color indexed="10"/>
      </right>
      <top style="thick">
        <color indexed="10"/>
      </top>
      <bottom style="thin">
        <color indexed="17"/>
      </bottom>
      <diagonal/>
    </border>
    <border>
      <left style="medium">
        <color indexed="10"/>
      </left>
      <right/>
      <top style="medium">
        <color indexed="10"/>
      </top>
      <bottom style="thin">
        <color indexed="17"/>
      </bottom>
      <diagonal/>
    </border>
    <border>
      <left/>
      <right/>
      <top style="medium">
        <color indexed="10"/>
      </top>
      <bottom style="thin">
        <color indexed="17"/>
      </bottom>
      <diagonal/>
    </border>
    <border>
      <left/>
      <right/>
      <top/>
      <bottom style="thick">
        <color indexed="10"/>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n">
        <color indexed="64"/>
      </right>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top style="hair">
        <color indexed="64"/>
      </top>
      <bottom/>
      <diagonal/>
    </border>
    <border>
      <left/>
      <right style="thick">
        <color indexed="64"/>
      </right>
      <top style="hair">
        <color indexed="64"/>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ck">
        <color indexed="64"/>
      </right>
      <top style="medium">
        <color indexed="64"/>
      </top>
      <bottom style="hair">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ck">
        <color indexed="64"/>
      </top>
      <bottom/>
      <diagonal/>
    </border>
    <border>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hair">
        <color indexed="64"/>
      </top>
      <bottom style="thick">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10"/>
      </left>
      <right style="medium">
        <color indexed="10"/>
      </right>
      <top style="medium">
        <color indexed="10"/>
      </top>
      <bottom style="thin">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right/>
      <top/>
      <bottom style="medium">
        <color indexed="10"/>
      </bottom>
      <diagonal/>
    </border>
    <border>
      <left style="medium">
        <color indexed="10"/>
      </left>
      <right style="thin">
        <color indexed="10"/>
      </right>
      <top style="hair">
        <color indexed="10"/>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890">
    <xf numFmtId="0" fontId="0" fillId="0" borderId="0" xfId="0"/>
    <xf numFmtId="0" fontId="0" fillId="0" borderId="0" xfId="0" applyAlignment="1">
      <alignment horizontal="center"/>
    </xf>
    <xf numFmtId="0" fontId="0" fillId="2" borderId="0" xfId="0" applyFill="1"/>
    <xf numFmtId="0" fontId="0" fillId="0" borderId="0" xfId="0" applyAlignment="1">
      <alignment horizontal="right"/>
    </xf>
    <xf numFmtId="0" fontId="0" fillId="2" borderId="0" xfId="0" applyFill="1" applyAlignment="1"/>
    <xf numFmtId="0" fontId="0" fillId="0" borderId="0" xfId="0" applyAlignment="1"/>
    <xf numFmtId="0" fontId="0" fillId="3" borderId="0" xfId="0" applyFill="1"/>
    <xf numFmtId="0" fontId="6"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10" xfId="0" applyFont="1" applyFill="1" applyBorder="1" applyAlignment="1" applyProtection="1">
      <alignment horizontal="center"/>
      <protection locked="0"/>
    </xf>
    <xf numFmtId="1" fontId="6" fillId="2" borderId="7" xfId="0" applyNumberFormat="1" applyFont="1" applyFill="1" applyBorder="1" applyAlignment="1" applyProtection="1">
      <alignment horizontal="center"/>
      <protection locked="0"/>
    </xf>
    <xf numFmtId="1" fontId="6" fillId="2" borderId="11"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49" fillId="4" borderId="15" xfId="0" applyFont="1" applyFill="1" applyBorder="1" applyAlignment="1" applyProtection="1">
      <alignment horizontal="center" vertical="center"/>
      <protection locked="0"/>
    </xf>
    <xf numFmtId="0" fontId="49" fillId="4" borderId="0"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0" fillId="2" borderId="0" xfId="0" applyFill="1" applyBorder="1" applyProtection="1">
      <protection hidden="1"/>
    </xf>
    <xf numFmtId="0" fontId="0" fillId="2" borderId="0" xfId="0" applyFill="1" applyProtection="1">
      <protection hidden="1"/>
    </xf>
    <xf numFmtId="0" fontId="1" fillId="2" borderId="0" xfId="0" applyFont="1" applyFill="1" applyBorder="1" applyAlignment="1" applyProtection="1">
      <alignment horizontal="left"/>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2" fillId="2" borderId="0" xfId="0" applyFont="1" applyFill="1" applyBorder="1" applyAlignment="1" applyProtection="1">
      <protection hidden="1"/>
    </xf>
    <xf numFmtId="0" fontId="2" fillId="2" borderId="0" xfId="0" applyFont="1" applyFill="1" applyBorder="1" applyProtection="1">
      <protection hidden="1"/>
    </xf>
    <xf numFmtId="0" fontId="3" fillId="2" borderId="0" xfId="0" applyFont="1" applyFill="1" applyBorder="1" applyAlignment="1" applyProtection="1">
      <alignment horizontal="center"/>
      <protection hidden="1"/>
    </xf>
    <xf numFmtId="0" fontId="3" fillId="2" borderId="0" xfId="0" applyFont="1" applyFill="1" applyBorder="1" applyAlignment="1" applyProtection="1">
      <protection hidden="1"/>
    </xf>
    <xf numFmtId="49" fontId="3" fillId="2" borderId="0" xfId="0" applyNumberFormat="1" applyFont="1" applyFill="1" applyBorder="1" applyProtection="1">
      <protection hidden="1"/>
    </xf>
    <xf numFmtId="0" fontId="5" fillId="2" borderId="0"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42" fillId="2" borderId="18" xfId="0" applyFont="1" applyFill="1" applyBorder="1" applyAlignment="1" applyProtection="1">
      <alignment horizontal="center" vertical="center"/>
      <protection hidden="1"/>
    </xf>
    <xf numFmtId="0" fontId="42" fillId="2" borderId="16" xfId="0" applyFont="1" applyFill="1" applyBorder="1" applyAlignment="1" applyProtection="1">
      <alignment horizontal="center" vertical="center"/>
      <protection hidden="1"/>
    </xf>
    <xf numFmtId="0" fontId="42" fillId="2" borderId="19" xfId="0" applyFont="1" applyFill="1" applyBorder="1" applyAlignment="1" applyProtection="1">
      <alignment horizontal="center" vertical="center"/>
      <protection hidden="1"/>
    </xf>
    <xf numFmtId="0" fontId="42" fillId="2" borderId="20" xfId="0" applyFont="1" applyFill="1" applyBorder="1" applyAlignment="1" applyProtection="1">
      <alignment horizontal="center" vertical="center"/>
      <protection hidden="1"/>
    </xf>
    <xf numFmtId="0" fontId="42" fillId="2" borderId="21" xfId="0" applyFont="1" applyFill="1" applyBorder="1" applyAlignment="1" applyProtection="1">
      <alignment horizontal="center" vertical="center"/>
      <protection hidden="1"/>
    </xf>
    <xf numFmtId="0" fontId="42" fillId="2" borderId="17" xfId="0" applyFont="1" applyFill="1" applyBorder="1" applyAlignment="1" applyProtection="1">
      <alignment horizontal="center" vertical="center"/>
      <protection hidden="1"/>
    </xf>
    <xf numFmtId="0" fontId="5" fillId="2" borderId="21" xfId="0" applyFont="1" applyFill="1" applyBorder="1" applyAlignment="1" applyProtection="1">
      <alignment vertical="center" textRotation="90"/>
      <protection hidden="1"/>
    </xf>
    <xf numFmtId="0" fontId="5" fillId="2" borderId="22" xfId="0" applyFont="1" applyFill="1" applyBorder="1" applyAlignment="1" applyProtection="1">
      <alignment horizontal="center" vertical="center"/>
      <protection hidden="1"/>
    </xf>
    <xf numFmtId="0" fontId="42" fillId="2" borderId="5" xfId="0" applyFont="1" applyFill="1" applyBorder="1" applyAlignment="1" applyProtection="1">
      <alignment horizontal="center"/>
      <protection hidden="1"/>
    </xf>
    <xf numFmtId="0" fontId="42" fillId="2" borderId="2" xfId="0" applyFont="1" applyFill="1" applyBorder="1" applyAlignment="1" applyProtection="1">
      <alignment horizontal="center"/>
      <protection hidden="1"/>
    </xf>
    <xf numFmtId="0" fontId="42" fillId="2" borderId="6" xfId="0" applyFont="1" applyFill="1" applyBorder="1" applyAlignment="1" applyProtection="1">
      <alignment horizontal="left"/>
      <protection hidden="1"/>
    </xf>
    <xf numFmtId="1" fontId="6" fillId="2" borderId="23" xfId="0" applyNumberFormat="1" applyFont="1" applyFill="1" applyBorder="1" applyAlignment="1" applyProtection="1">
      <alignment horizontal="center"/>
      <protection hidden="1"/>
    </xf>
    <xf numFmtId="1" fontId="6" fillId="0" borderId="10" xfId="0" applyNumberFormat="1" applyFont="1" applyBorder="1" applyAlignment="1" applyProtection="1">
      <alignment horizontal="center"/>
      <protection hidden="1"/>
    </xf>
    <xf numFmtId="1" fontId="6" fillId="2" borderId="5" xfId="0" applyNumberFormat="1" applyFont="1" applyFill="1" applyBorder="1" applyAlignment="1" applyProtection="1">
      <alignment horizontal="center"/>
      <protection hidden="1"/>
    </xf>
    <xf numFmtId="0" fontId="6" fillId="2" borderId="6" xfId="0" applyFont="1" applyFill="1" applyBorder="1" applyProtection="1">
      <protection hidden="1"/>
    </xf>
    <xf numFmtId="1" fontId="0" fillId="2" borderId="0" xfId="0" applyNumberFormat="1" applyFill="1" applyProtection="1">
      <protection hidden="1"/>
    </xf>
    <xf numFmtId="0" fontId="42" fillId="2" borderId="7" xfId="0" applyFont="1" applyFill="1" applyBorder="1" applyAlignment="1" applyProtection="1">
      <alignment horizontal="center"/>
      <protection hidden="1"/>
    </xf>
    <xf numFmtId="0" fontId="42" fillId="2" borderId="1" xfId="0" applyFont="1" applyFill="1" applyBorder="1" applyAlignment="1" applyProtection="1">
      <alignment horizontal="center"/>
      <protection hidden="1"/>
    </xf>
    <xf numFmtId="0" fontId="42" fillId="2" borderId="8" xfId="0" applyFont="1" applyFill="1" applyBorder="1" applyAlignment="1" applyProtection="1">
      <alignment horizontal="left"/>
      <protection hidden="1"/>
    </xf>
    <xf numFmtId="0" fontId="6" fillId="2" borderId="1" xfId="0" applyFont="1" applyFill="1" applyBorder="1" applyAlignment="1" applyProtection="1">
      <alignment horizontal="center"/>
      <protection hidden="1"/>
    </xf>
    <xf numFmtId="1" fontId="6" fillId="2" borderId="24" xfId="0" applyNumberFormat="1" applyFont="1" applyFill="1" applyBorder="1" applyAlignment="1" applyProtection="1">
      <alignment horizontal="center"/>
      <protection hidden="1"/>
    </xf>
    <xf numFmtId="1" fontId="6" fillId="0" borderId="9" xfId="0" applyNumberFormat="1" applyFont="1" applyBorder="1" applyAlignment="1" applyProtection="1">
      <alignment horizontal="center"/>
      <protection hidden="1"/>
    </xf>
    <xf numFmtId="1" fontId="6" fillId="2" borderId="7" xfId="0" applyNumberFormat="1" applyFont="1" applyFill="1" applyBorder="1" applyAlignment="1" applyProtection="1">
      <alignment horizontal="center"/>
      <protection hidden="1"/>
    </xf>
    <xf numFmtId="0" fontId="6" fillId="2" borderId="8" xfId="0" applyFont="1" applyFill="1" applyBorder="1" applyProtection="1">
      <protection hidden="1"/>
    </xf>
    <xf numFmtId="1" fontId="6" fillId="2" borderId="21"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0" fillId="2" borderId="0" xfId="0" applyFill="1" applyAlignment="1" applyProtection="1">
      <alignment horizontal="left"/>
      <protection hidden="1"/>
    </xf>
    <xf numFmtId="0" fontId="29" fillId="2" borderId="0" xfId="0" applyFont="1" applyFill="1" applyBorder="1" applyProtection="1">
      <protection hidden="1"/>
    </xf>
    <xf numFmtId="1" fontId="6" fillId="2" borderId="11" xfId="0" applyNumberFormat="1" applyFont="1" applyFill="1" applyBorder="1" applyAlignment="1" applyProtection="1">
      <alignment horizontal="center"/>
      <protection hidden="1"/>
    </xf>
    <xf numFmtId="0" fontId="6" fillId="2" borderId="14" xfId="0" applyFont="1" applyFill="1" applyBorder="1" applyProtection="1">
      <protection hidden="1"/>
    </xf>
    <xf numFmtId="0" fontId="6" fillId="2" borderId="0" xfId="0" applyFont="1" applyFill="1" applyAlignment="1" applyProtection="1">
      <alignment horizontal="center"/>
      <protection hidden="1"/>
    </xf>
    <xf numFmtId="0" fontId="4" fillId="2" borderId="0" xfId="0" applyFont="1" applyFill="1" applyBorder="1" applyAlignment="1" applyProtection="1">
      <protection hidden="1"/>
    </xf>
    <xf numFmtId="0" fontId="40" fillId="2" borderId="16" xfId="0" applyFont="1" applyFill="1" applyBorder="1" applyAlignment="1" applyProtection="1">
      <alignment horizontal="center" vertical="center"/>
      <protection hidden="1"/>
    </xf>
    <xf numFmtId="0" fontId="40" fillId="2" borderId="25" xfId="0" applyFont="1" applyFill="1" applyBorder="1" applyAlignment="1" applyProtection="1">
      <alignment horizontal="center" vertical="center"/>
      <protection hidden="1"/>
    </xf>
    <xf numFmtId="0" fontId="40" fillId="2" borderId="21"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protection hidden="1"/>
    </xf>
    <xf numFmtId="0" fontId="6" fillId="2" borderId="13" xfId="0" applyFont="1" applyFill="1" applyBorder="1" applyProtection="1">
      <protection hidden="1"/>
    </xf>
    <xf numFmtId="1" fontId="6" fillId="2" borderId="26" xfId="0" applyNumberFormat="1" applyFont="1" applyFill="1" applyBorder="1" applyAlignment="1" applyProtection="1">
      <alignment horizontal="center"/>
      <protection hidden="1"/>
    </xf>
    <xf numFmtId="0" fontId="6" fillId="2" borderId="9" xfId="0" applyFont="1" applyFill="1" applyBorder="1" applyProtection="1">
      <protection hidden="1"/>
    </xf>
    <xf numFmtId="1" fontId="6" fillId="0" borderId="27" xfId="0" applyNumberFormat="1" applyFont="1" applyBorder="1" applyAlignment="1" applyProtection="1">
      <alignment horizontal="center"/>
      <protection hidden="1"/>
    </xf>
    <xf numFmtId="0" fontId="6" fillId="2" borderId="0" xfId="0" applyFont="1" applyFill="1" applyBorder="1" applyProtection="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protection hidden="1"/>
    </xf>
    <xf numFmtId="0" fontId="15" fillId="4" borderId="0" xfId="0" applyFont="1" applyFill="1" applyBorder="1" applyAlignment="1" applyProtection="1">
      <alignment vertical="center" wrapText="1"/>
      <protection hidden="1"/>
    </xf>
    <xf numFmtId="0" fontId="7" fillId="4" borderId="0" xfId="0" applyFont="1" applyFill="1" applyAlignment="1" applyProtection="1">
      <alignment vertical="center"/>
      <protection hidden="1"/>
    </xf>
    <xf numFmtId="0" fontId="34" fillId="2" borderId="28" xfId="0" applyFont="1" applyFill="1" applyBorder="1" applyAlignment="1" applyProtection="1">
      <alignment horizontal="right" vertical="center" wrapText="1"/>
      <protection hidden="1"/>
    </xf>
    <xf numFmtId="0" fontId="34" fillId="2" borderId="28" xfId="0" applyFont="1" applyFill="1" applyBorder="1" applyAlignment="1" applyProtection="1">
      <alignment horizontal="center" vertical="center" wrapText="1"/>
      <protection hidden="1"/>
    </xf>
    <xf numFmtId="0" fontId="34" fillId="2" borderId="29" xfId="0" applyFont="1" applyFill="1" applyBorder="1" applyAlignment="1" applyProtection="1">
      <alignment horizontal="left" vertical="center" wrapText="1"/>
      <protection hidden="1"/>
    </xf>
    <xf numFmtId="0" fontId="12" fillId="4" borderId="0" xfId="0" applyFont="1" applyFill="1" applyBorder="1" applyAlignment="1" applyProtection="1">
      <alignment vertical="center" wrapText="1"/>
      <protection hidden="1"/>
    </xf>
    <xf numFmtId="0" fontId="32" fillId="4" borderId="0" xfId="0" applyFont="1" applyFill="1" applyBorder="1" applyAlignment="1" applyProtection="1">
      <alignment horizontal="center" vertical="center"/>
      <protection hidden="1"/>
    </xf>
    <xf numFmtId="0" fontId="50" fillId="4" borderId="0" xfId="0" applyFont="1" applyFill="1" applyAlignment="1" applyProtection="1">
      <alignment vertical="center"/>
      <protection hidden="1"/>
    </xf>
    <xf numFmtId="0" fontId="5" fillId="2" borderId="30" xfId="0" applyFont="1" applyFill="1" applyBorder="1" applyAlignment="1" applyProtection="1">
      <alignment horizontal="center" vertical="center" wrapText="1"/>
      <protection hidden="1"/>
    </xf>
    <xf numFmtId="0" fontId="5" fillId="2" borderId="31" xfId="0" applyFont="1" applyFill="1" applyBorder="1" applyAlignment="1" applyProtection="1">
      <alignment horizontal="center" vertical="center" wrapText="1"/>
      <protection hidden="1"/>
    </xf>
    <xf numFmtId="0" fontId="7" fillId="2" borderId="32" xfId="0"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0" fontId="5" fillId="2" borderId="33" xfId="0" applyFont="1" applyFill="1" applyBorder="1" applyAlignment="1" applyProtection="1">
      <alignment horizontal="center" vertical="center"/>
      <protection hidden="1"/>
    </xf>
    <xf numFmtId="0" fontId="7" fillId="4" borderId="0" xfId="0" applyFont="1" applyFill="1" applyBorder="1" applyAlignment="1" applyProtection="1">
      <alignment vertical="center"/>
      <protection hidden="1"/>
    </xf>
    <xf numFmtId="0" fontId="5" fillId="2" borderId="34"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39" fillId="2" borderId="38"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45" fillId="2" borderId="39" xfId="0" applyFont="1" applyFill="1" applyBorder="1" applyAlignment="1" applyProtection="1">
      <alignment horizontal="center" vertical="center" wrapText="1"/>
      <protection hidden="1"/>
    </xf>
    <xf numFmtId="2" fontId="40" fillId="2" borderId="40" xfId="0" applyNumberFormat="1"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5" fillId="2" borderId="41" xfId="0" applyFont="1" applyFill="1" applyBorder="1" applyAlignment="1" applyProtection="1">
      <alignment horizontal="center" vertical="center"/>
      <protection hidden="1"/>
    </xf>
    <xf numFmtId="0" fontId="34" fillId="2" borderId="42" xfId="0" applyFont="1" applyFill="1" applyBorder="1" applyAlignment="1" applyProtection="1">
      <alignment horizontal="center" vertical="center"/>
      <protection hidden="1"/>
    </xf>
    <xf numFmtId="2" fontId="6" fillId="4" borderId="0" xfId="0" applyNumberFormat="1" applyFont="1" applyFill="1" applyBorder="1" applyAlignment="1" applyProtection="1">
      <alignment vertical="center"/>
      <protection hidden="1"/>
    </xf>
    <xf numFmtId="2" fontId="7" fillId="4" borderId="0" xfId="0" applyNumberFormat="1" applyFont="1" applyFill="1" applyAlignment="1" applyProtection="1">
      <alignment vertical="center"/>
      <protection hidden="1"/>
    </xf>
    <xf numFmtId="0" fontId="34" fillId="2" borderId="0"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35" fillId="2" borderId="0" xfId="0" applyFont="1" applyFill="1" applyAlignment="1" applyProtection="1">
      <alignment vertical="center" wrapText="1"/>
      <protection hidden="1"/>
    </xf>
    <xf numFmtId="0" fontId="48" fillId="2" borderId="0" xfId="0" applyFont="1" applyFill="1" applyAlignment="1" applyProtection="1">
      <alignment vertical="center" wrapText="1"/>
      <protection hidden="1"/>
    </xf>
    <xf numFmtId="0" fontId="48" fillId="2" borderId="0" xfId="0" applyFont="1" applyFill="1" applyAlignment="1" applyProtection="1">
      <alignment horizontal="left" vertical="center" wrapText="1"/>
      <protection hidden="1"/>
    </xf>
    <xf numFmtId="0" fontId="48" fillId="2" borderId="0" xfId="0" applyFont="1" applyFill="1" applyAlignment="1" applyProtection="1">
      <alignment horizontal="right" vertical="center" wrapText="1"/>
      <protection hidden="1"/>
    </xf>
    <xf numFmtId="0" fontId="48" fillId="2" borderId="0" xfId="0" applyFont="1" applyFill="1" applyAlignment="1" applyProtection="1">
      <alignment vertical="center"/>
      <protection hidden="1"/>
    </xf>
    <xf numFmtId="0" fontId="6" fillId="4" borderId="0" xfId="0" applyFont="1" applyFill="1" applyAlignment="1" applyProtection="1">
      <alignment vertical="center" wrapText="1"/>
      <protection hidden="1"/>
    </xf>
    <xf numFmtId="0" fontId="0" fillId="4" borderId="0" xfId="0" applyFill="1" applyProtection="1">
      <protection hidden="1"/>
    </xf>
    <xf numFmtId="2" fontId="6" fillId="4" borderId="0" xfId="0" applyNumberFormat="1" applyFont="1" applyFill="1" applyAlignment="1" applyProtection="1">
      <alignment vertical="center"/>
      <protection hidden="1"/>
    </xf>
    <xf numFmtId="0" fontId="26" fillId="2" borderId="0" xfId="0" applyFont="1" applyFill="1" applyBorder="1" applyAlignment="1" applyProtection="1">
      <alignment horizontal="right" vertical="center"/>
      <protection hidden="1"/>
    </xf>
    <xf numFmtId="0" fontId="26" fillId="2" borderId="0" xfId="0" applyFont="1" applyFill="1" applyBorder="1" applyAlignment="1" applyProtection="1">
      <alignment horizontal="center" vertical="center"/>
      <protection hidden="1"/>
    </xf>
    <xf numFmtId="0" fontId="26" fillId="2" borderId="43" xfId="0" applyFont="1" applyFill="1" applyBorder="1" applyAlignment="1" applyProtection="1">
      <alignment horizontal="left" vertical="center"/>
      <protection hidden="1"/>
    </xf>
    <xf numFmtId="0" fontId="26" fillId="2" borderId="0" xfId="0" applyFont="1" applyFill="1" applyAlignment="1" applyProtection="1">
      <alignment horizontal="center"/>
      <protection hidden="1"/>
    </xf>
    <xf numFmtId="0" fontId="14" fillId="2" borderId="0" xfId="0" applyFont="1" applyFill="1" applyAlignment="1" applyProtection="1">
      <alignment horizontal="center"/>
      <protection hidden="1"/>
    </xf>
    <xf numFmtId="0" fontId="14" fillId="2" borderId="0" xfId="0" applyFont="1" applyFill="1" applyBorder="1" applyAlignment="1" applyProtection="1">
      <alignment horizontal="center"/>
      <protection hidden="1"/>
    </xf>
    <xf numFmtId="0" fontId="14" fillId="2" borderId="44" xfId="0" applyFont="1" applyFill="1" applyBorder="1" applyAlignment="1" applyProtection="1">
      <alignment horizontal="center"/>
      <protection hidden="1"/>
    </xf>
    <xf numFmtId="0" fontId="14" fillId="2" borderId="45" xfId="0" applyFont="1" applyFill="1" applyBorder="1" applyAlignment="1" applyProtection="1">
      <alignment horizontal="center"/>
      <protection hidden="1"/>
    </xf>
    <xf numFmtId="0" fontId="6" fillId="2" borderId="45" xfId="0" applyFont="1" applyFill="1" applyBorder="1" applyProtection="1">
      <protection hidden="1"/>
    </xf>
    <xf numFmtId="0" fontId="6" fillId="2" borderId="0" xfId="0" applyFont="1" applyFill="1" applyProtection="1">
      <protection hidden="1"/>
    </xf>
    <xf numFmtId="0" fontId="8" fillId="2" borderId="44" xfId="0" applyFont="1" applyFill="1" applyBorder="1" applyAlignment="1" applyProtection="1">
      <alignment horizontal="center" vertical="center" textRotation="180" wrapText="1"/>
      <protection hidden="1"/>
    </xf>
    <xf numFmtId="0" fontId="8" fillId="2" borderId="45" xfId="0" applyFont="1" applyFill="1" applyBorder="1" applyAlignment="1" applyProtection="1">
      <alignment horizontal="center" vertical="center" textRotation="180" wrapText="1"/>
      <protection hidden="1"/>
    </xf>
    <xf numFmtId="0" fontId="8" fillId="2" borderId="45" xfId="0" applyFont="1" applyFill="1" applyBorder="1" applyAlignment="1" applyProtection="1">
      <alignment vertical="center" wrapText="1"/>
      <protection hidden="1"/>
    </xf>
    <xf numFmtId="0" fontId="6" fillId="2" borderId="45" xfId="0" applyFont="1" applyFill="1" applyBorder="1" applyAlignment="1" applyProtection="1">
      <alignment horizontal="center" vertical="center" wrapText="1"/>
      <protection hidden="1"/>
    </xf>
    <xf numFmtId="0" fontId="24" fillId="2" borderId="46" xfId="0" applyFont="1" applyFill="1" applyBorder="1" applyAlignment="1" applyProtection="1">
      <alignment vertical="center"/>
      <protection hidden="1"/>
    </xf>
    <xf numFmtId="0" fontId="24" fillId="2" borderId="47" xfId="0" applyFont="1" applyFill="1" applyBorder="1" applyAlignment="1" applyProtection="1">
      <alignment vertical="center"/>
      <protection hidden="1"/>
    </xf>
    <xf numFmtId="0" fontId="24" fillId="2" borderId="48" xfId="0" applyFont="1" applyFill="1" applyBorder="1" applyAlignment="1" applyProtection="1">
      <alignment vertical="center"/>
      <protection hidden="1"/>
    </xf>
    <xf numFmtId="0" fontId="23" fillId="4" borderId="49" xfId="0" applyFont="1" applyFill="1" applyBorder="1" applyAlignment="1" applyProtection="1">
      <alignment horizontal="center" textRotation="90"/>
      <protection hidden="1"/>
    </xf>
    <xf numFmtId="0" fontId="23" fillId="4" borderId="50" xfId="0" applyFont="1" applyFill="1" applyBorder="1" applyAlignment="1" applyProtection="1">
      <alignment horizontal="center" textRotation="90"/>
      <protection hidden="1"/>
    </xf>
    <xf numFmtId="0" fontId="23" fillId="4" borderId="51" xfId="0" applyFont="1" applyFill="1" applyBorder="1" applyAlignment="1" applyProtection="1">
      <alignment horizontal="center" textRotation="90"/>
      <protection hidden="1"/>
    </xf>
    <xf numFmtId="0" fontId="23" fillId="4" borderId="52" xfId="0" applyFont="1" applyFill="1" applyBorder="1" applyAlignment="1" applyProtection="1">
      <alignment horizontal="center" textRotation="90"/>
      <protection hidden="1"/>
    </xf>
    <xf numFmtId="0" fontId="23" fillId="5" borderId="49" xfId="0" applyFont="1" applyFill="1" applyBorder="1" applyAlignment="1" applyProtection="1">
      <alignment horizontal="center" textRotation="90"/>
      <protection hidden="1"/>
    </xf>
    <xf numFmtId="0" fontId="23" fillId="5" borderId="50" xfId="0" applyFont="1" applyFill="1" applyBorder="1" applyAlignment="1" applyProtection="1">
      <alignment horizontal="center" textRotation="90"/>
      <protection hidden="1"/>
    </xf>
    <xf numFmtId="0" fontId="23" fillId="5" borderId="51" xfId="0" applyFont="1" applyFill="1" applyBorder="1" applyAlignment="1" applyProtection="1">
      <alignment horizontal="center" textRotation="90"/>
      <protection hidden="1"/>
    </xf>
    <xf numFmtId="0" fontId="23" fillId="5" borderId="52" xfId="0" applyFont="1" applyFill="1" applyBorder="1" applyAlignment="1" applyProtection="1">
      <alignment horizontal="center" textRotation="90"/>
      <protection hidden="1"/>
    </xf>
    <xf numFmtId="0" fontId="8" fillId="2" borderId="45" xfId="0" applyFont="1" applyFill="1" applyBorder="1" applyAlignment="1" applyProtection="1">
      <alignment horizontal="center" textRotation="90"/>
      <protection hidden="1"/>
    </xf>
    <xf numFmtId="0" fontId="25" fillId="2" borderId="46" xfId="0" applyFont="1" applyFill="1" applyBorder="1" applyAlignment="1" applyProtection="1">
      <alignment horizontal="center"/>
      <protection hidden="1"/>
    </xf>
    <xf numFmtId="0" fontId="25" fillId="2" borderId="47" xfId="0" applyFont="1" applyFill="1" applyBorder="1" applyAlignment="1" applyProtection="1">
      <alignment horizontal="center"/>
      <protection hidden="1"/>
    </xf>
    <xf numFmtId="0" fontId="25" fillId="2" borderId="48" xfId="0" applyFont="1" applyFill="1" applyBorder="1" applyProtection="1">
      <protection hidden="1"/>
    </xf>
    <xf numFmtId="0" fontId="18" fillId="4" borderId="49" xfId="0" applyFont="1" applyFill="1" applyBorder="1" applyAlignment="1" applyProtection="1">
      <alignment horizontal="center"/>
      <protection hidden="1"/>
    </xf>
    <xf numFmtId="0" fontId="18" fillId="4" borderId="50" xfId="0" applyFont="1" applyFill="1" applyBorder="1" applyAlignment="1" applyProtection="1">
      <alignment horizontal="center"/>
      <protection hidden="1"/>
    </xf>
    <xf numFmtId="1" fontId="18" fillId="4" borderId="51" xfId="0" applyNumberFormat="1" applyFont="1" applyFill="1" applyBorder="1" applyAlignment="1" applyProtection="1">
      <alignment horizontal="center"/>
      <protection hidden="1"/>
    </xf>
    <xf numFmtId="1" fontId="18" fillId="4" borderId="52" xfId="0" applyNumberFormat="1" applyFont="1" applyFill="1" applyBorder="1" applyAlignment="1" applyProtection="1">
      <alignment horizontal="center"/>
      <protection hidden="1"/>
    </xf>
    <xf numFmtId="0" fontId="18" fillId="5" borderId="49" xfId="0" applyFont="1" applyFill="1" applyBorder="1" applyAlignment="1" applyProtection="1">
      <alignment horizontal="center"/>
      <protection hidden="1"/>
    </xf>
    <xf numFmtId="0" fontId="18" fillId="5" borderId="50" xfId="0" applyFont="1" applyFill="1" applyBorder="1" applyAlignment="1" applyProtection="1">
      <alignment horizontal="center"/>
      <protection hidden="1"/>
    </xf>
    <xf numFmtId="1" fontId="18" fillId="5" borderId="51" xfId="0" applyNumberFormat="1" applyFont="1" applyFill="1" applyBorder="1" applyAlignment="1" applyProtection="1">
      <alignment horizontal="center"/>
      <protection hidden="1"/>
    </xf>
    <xf numFmtId="1" fontId="18" fillId="5" borderId="52" xfId="0" applyNumberFormat="1" applyFont="1" applyFill="1" applyBorder="1" applyAlignment="1" applyProtection="1">
      <alignment horizontal="center"/>
      <protection hidden="1"/>
    </xf>
    <xf numFmtId="2" fontId="40" fillId="6" borderId="53" xfId="0" applyNumberFormat="1" applyFont="1" applyFill="1" applyBorder="1" applyAlignment="1" applyProtection="1">
      <alignment horizontal="center"/>
      <protection hidden="1"/>
    </xf>
    <xf numFmtId="1" fontId="40" fillId="7" borderId="54" xfId="0" applyNumberFormat="1" applyFont="1" applyFill="1" applyBorder="1" applyAlignment="1" applyProtection="1">
      <alignment horizontal="center"/>
      <protection hidden="1"/>
    </xf>
    <xf numFmtId="2" fontId="13" fillId="8" borderId="44" xfId="0" applyNumberFormat="1" applyFont="1" applyFill="1" applyBorder="1" applyAlignment="1" applyProtection="1">
      <alignment horizontal="left"/>
      <protection hidden="1"/>
    </xf>
    <xf numFmtId="1" fontId="13" fillId="5" borderId="45" xfId="0" applyNumberFormat="1" applyFont="1" applyFill="1" applyBorder="1" applyAlignment="1" applyProtection="1">
      <alignment horizontal="center"/>
      <protection hidden="1"/>
    </xf>
    <xf numFmtId="1" fontId="5" fillId="5" borderId="45" xfId="0" applyNumberFormat="1" applyFont="1" applyFill="1" applyBorder="1" applyProtection="1">
      <protection hidden="1"/>
    </xf>
    <xf numFmtId="0" fontId="5" fillId="2" borderId="0" xfId="0" applyFont="1" applyFill="1" applyBorder="1" applyProtection="1">
      <protection hidden="1"/>
    </xf>
    <xf numFmtId="0" fontId="5" fillId="2" borderId="0" xfId="0" applyFont="1" applyFill="1" applyProtection="1">
      <protection hidden="1"/>
    </xf>
    <xf numFmtId="0" fontId="6" fillId="2" borderId="44" xfId="0" applyFont="1" applyFill="1" applyBorder="1" applyAlignment="1" applyProtection="1">
      <alignment horizontal="center"/>
      <protection hidden="1"/>
    </xf>
    <xf numFmtId="0" fontId="6" fillId="2" borderId="45" xfId="0" applyFont="1" applyFill="1" applyBorder="1" applyAlignment="1" applyProtection="1">
      <alignment horizontal="center"/>
      <protection hidden="1"/>
    </xf>
    <xf numFmtId="0" fontId="0" fillId="0" borderId="0" xfId="0" applyProtection="1">
      <protection hidden="1"/>
    </xf>
    <xf numFmtId="0" fontId="0" fillId="0" borderId="0" xfId="0" applyAlignment="1" applyProtection="1">
      <alignment wrapText="1"/>
      <protection hidden="1"/>
    </xf>
    <xf numFmtId="0" fontId="36" fillId="0" borderId="0" xfId="0" applyFont="1" applyAlignment="1" applyProtection="1">
      <alignment horizontal="center"/>
      <protection hidden="1"/>
    </xf>
    <xf numFmtId="0" fontId="35"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19" fillId="2" borderId="0" xfId="0" applyFont="1" applyFill="1" applyAlignment="1" applyProtection="1">
      <alignment horizontal="center" vertical="center"/>
      <protection hidden="1"/>
    </xf>
    <xf numFmtId="0" fontId="19" fillId="2" borderId="0" xfId="0" applyFont="1" applyFill="1" applyBorder="1" applyAlignment="1" applyProtection="1">
      <alignment horizontal="right" vertical="center"/>
      <protection hidden="1"/>
    </xf>
    <xf numFmtId="0" fontId="19" fillId="2" borderId="0" xfId="0" applyFont="1" applyFill="1" applyBorder="1" applyAlignment="1" applyProtection="1">
      <alignment horizontal="center" vertical="center"/>
      <protection hidden="1"/>
    </xf>
    <xf numFmtId="0" fontId="6" fillId="2" borderId="0" xfId="0" applyFont="1" applyFill="1" applyAlignment="1" applyProtection="1">
      <alignment vertical="top" textRotation="180"/>
      <protection hidden="1"/>
    </xf>
    <xf numFmtId="0" fontId="22" fillId="2" borderId="0" xfId="0" applyFont="1" applyFill="1" applyProtection="1">
      <protection hidden="1"/>
    </xf>
    <xf numFmtId="0" fontId="6" fillId="2" borderId="27" xfId="0" applyFont="1" applyFill="1" applyBorder="1" applyAlignment="1" applyProtection="1">
      <alignment horizontal="left"/>
      <protection hidden="1"/>
    </xf>
    <xf numFmtId="0" fontId="47" fillId="2" borderId="55" xfId="0" applyFont="1" applyFill="1" applyBorder="1" applyAlignment="1" applyProtection="1">
      <protection hidden="1"/>
    </xf>
    <xf numFmtId="0" fontId="47" fillId="2" borderId="56" xfId="0" applyFont="1" applyFill="1" applyBorder="1" applyAlignment="1" applyProtection="1">
      <protection hidden="1"/>
    </xf>
    <xf numFmtId="0" fontId="5" fillId="2" borderId="43" xfId="0" applyFont="1" applyFill="1" applyBorder="1" applyAlignment="1" applyProtection="1">
      <protection hidden="1"/>
    </xf>
    <xf numFmtId="0" fontId="5" fillId="2" borderId="57" xfId="0" applyFont="1" applyFill="1" applyBorder="1" applyAlignment="1" applyProtection="1">
      <protection hidden="1"/>
    </xf>
    <xf numFmtId="0" fontId="6" fillId="2" borderId="55" xfId="0" applyFont="1" applyFill="1" applyBorder="1" applyAlignment="1" applyProtection="1">
      <protection hidden="1"/>
    </xf>
    <xf numFmtId="0" fontId="0" fillId="2" borderId="55" xfId="0" applyFill="1" applyBorder="1" applyProtection="1">
      <protection hidden="1"/>
    </xf>
    <xf numFmtId="0" fontId="0" fillId="2" borderId="43" xfId="0" applyFill="1" applyBorder="1" applyAlignment="1" applyProtection="1">
      <protection hidden="1"/>
    </xf>
    <xf numFmtId="14" fontId="5" fillId="2" borderId="43" xfId="0" applyNumberFormat="1" applyFont="1" applyFill="1" applyBorder="1" applyAlignment="1" applyProtection="1">
      <protection hidden="1"/>
    </xf>
    <xf numFmtId="0" fontId="0" fillId="2" borderId="58" xfId="0" applyFill="1" applyBorder="1" applyProtection="1">
      <protection hidden="1"/>
    </xf>
    <xf numFmtId="0" fontId="0" fillId="2" borderId="15" xfId="0" applyFill="1" applyBorder="1" applyProtection="1">
      <protection hidden="1"/>
    </xf>
    <xf numFmtId="0" fontId="5" fillId="2" borderId="59" xfId="0" applyFont="1" applyFill="1" applyBorder="1" applyAlignment="1" applyProtection="1">
      <protection hidden="1"/>
    </xf>
    <xf numFmtId="0" fontId="0" fillId="2" borderId="60" xfId="0" applyFill="1" applyBorder="1" applyAlignment="1" applyProtection="1">
      <alignment horizontal="right"/>
      <protection hidden="1"/>
    </xf>
    <xf numFmtId="0" fontId="0" fillId="2" borderId="27" xfId="0" applyFill="1" applyBorder="1" applyAlignment="1" applyProtection="1">
      <alignment horizontal="right"/>
      <protection hidden="1"/>
    </xf>
    <xf numFmtId="0" fontId="6" fillId="2" borderId="27" xfId="0" applyFont="1" applyFill="1" applyBorder="1" applyAlignment="1" applyProtection="1">
      <protection hidden="1"/>
    </xf>
    <xf numFmtId="0" fontId="0" fillId="2" borderId="27" xfId="0" applyFill="1" applyBorder="1" applyProtection="1">
      <protection hidden="1"/>
    </xf>
    <xf numFmtId="1" fontId="6" fillId="2" borderId="27" xfId="0" applyNumberFormat="1" applyFont="1" applyFill="1" applyBorder="1" applyAlignment="1" applyProtection="1">
      <alignment horizontal="left"/>
      <protection hidden="1"/>
    </xf>
    <xf numFmtId="0" fontId="6" fillId="2" borderId="55" xfId="0" applyFont="1" applyFill="1" applyBorder="1" applyAlignment="1" applyProtection="1">
      <alignment horizontal="left"/>
      <protection hidden="1"/>
    </xf>
    <xf numFmtId="0" fontId="42" fillId="2" borderId="21" xfId="0" applyFont="1" applyFill="1" applyBorder="1" applyAlignment="1" applyProtection="1">
      <alignment horizontal="center"/>
      <protection hidden="1"/>
    </xf>
    <xf numFmtId="0" fontId="42" fillId="2" borderId="16" xfId="0" applyFont="1" applyFill="1" applyBorder="1" applyAlignment="1" applyProtection="1">
      <alignment horizontal="center"/>
      <protection hidden="1"/>
    </xf>
    <xf numFmtId="0" fontId="42" fillId="2" borderId="17" xfId="0" applyFont="1" applyFill="1" applyBorder="1" applyAlignment="1" applyProtection="1">
      <alignment horizontal="left"/>
      <protection hidden="1"/>
    </xf>
    <xf numFmtId="0" fontId="6" fillId="2" borderId="18"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25" xfId="0" applyFont="1" applyFill="1" applyBorder="1" applyAlignment="1" applyProtection="1">
      <alignment horizontal="center"/>
      <protection locked="0"/>
    </xf>
    <xf numFmtId="1" fontId="6" fillId="2" borderId="20" xfId="0" applyNumberFormat="1" applyFont="1" applyFill="1" applyBorder="1" applyAlignment="1" applyProtection="1">
      <alignment horizontal="center"/>
      <protection hidden="1"/>
    </xf>
    <xf numFmtId="0" fontId="6" fillId="2" borderId="21"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1" fontId="6" fillId="0" borderId="25" xfId="0" applyNumberFormat="1" applyFont="1" applyBorder="1" applyAlignment="1" applyProtection="1">
      <alignment horizontal="center"/>
      <protection hidden="1"/>
    </xf>
    <xf numFmtId="0" fontId="6" fillId="2" borderId="17" xfId="0" applyFont="1" applyFill="1" applyBorder="1" applyProtection="1">
      <protection hidden="1"/>
    </xf>
    <xf numFmtId="1" fontId="6" fillId="2" borderId="61" xfId="0" applyNumberFormat="1" applyFont="1" applyFill="1" applyBorder="1" applyAlignment="1" applyProtection="1">
      <alignment horizontal="center"/>
      <protection hidden="1"/>
    </xf>
    <xf numFmtId="0" fontId="6" fillId="2" borderId="62" xfId="0" applyFont="1" applyFill="1" applyBorder="1" applyProtection="1">
      <protection hidden="1"/>
    </xf>
    <xf numFmtId="0" fontId="0" fillId="2" borderId="55" xfId="0" applyFill="1" applyBorder="1" applyAlignment="1" applyProtection="1">
      <alignment horizontal="right"/>
      <protection hidden="1"/>
    </xf>
    <xf numFmtId="0" fontId="0" fillId="2" borderId="27" xfId="0" applyFill="1" applyBorder="1" applyAlignment="1"/>
    <xf numFmtId="0" fontId="0" fillId="2" borderId="59" xfId="0" applyFill="1" applyBorder="1" applyProtection="1">
      <protection hidden="1"/>
    </xf>
    <xf numFmtId="0" fontId="0" fillId="2" borderId="43" xfId="0" applyFill="1" applyBorder="1" applyProtection="1">
      <protection hidden="1"/>
    </xf>
    <xf numFmtId="0" fontId="42" fillId="2" borderId="43" xfId="0" applyFont="1" applyFill="1" applyBorder="1" applyAlignment="1" applyProtection="1">
      <alignment vertical="top"/>
      <protection hidden="1"/>
    </xf>
    <xf numFmtId="0" fontId="6" fillId="2" borderId="16" xfId="0" applyFont="1" applyFill="1" applyBorder="1" applyAlignment="1" applyProtection="1">
      <alignment horizontal="center"/>
      <protection hidden="1"/>
    </xf>
    <xf numFmtId="0" fontId="6" fillId="2" borderId="25" xfId="0" applyFont="1" applyFill="1" applyBorder="1" applyProtection="1">
      <protection hidden="1"/>
    </xf>
    <xf numFmtId="1" fontId="6" fillId="2" borderId="21" xfId="0" applyNumberFormat="1" applyFont="1" applyFill="1" applyBorder="1" applyAlignment="1" applyProtection="1">
      <alignment horizontal="center"/>
      <protection locked="0"/>
    </xf>
    <xf numFmtId="1" fontId="6" fillId="0" borderId="63" xfId="0" applyNumberFormat="1" applyFont="1" applyBorder="1" applyAlignment="1" applyProtection="1">
      <alignment horizontal="center"/>
      <protection hidden="1"/>
    </xf>
    <xf numFmtId="0" fontId="6" fillId="2" borderId="11" xfId="0" applyFont="1" applyFill="1" applyBorder="1" applyProtection="1">
      <protection hidden="1"/>
    </xf>
    <xf numFmtId="0" fontId="6" fillId="2" borderId="64" xfId="0" applyFont="1" applyFill="1" applyBorder="1" applyAlignment="1" applyProtection="1">
      <alignment horizontal="center"/>
      <protection hidden="1"/>
    </xf>
    <xf numFmtId="0" fontId="6" fillId="2" borderId="7" xfId="0" applyFont="1" applyFill="1" applyBorder="1" applyProtection="1">
      <protection hidden="1"/>
    </xf>
    <xf numFmtId="0" fontId="6" fillId="2" borderId="21" xfId="0" applyFont="1" applyFill="1" applyBorder="1" applyProtection="1">
      <protection hidden="1"/>
    </xf>
    <xf numFmtId="0" fontId="6" fillId="2" borderId="65" xfId="0" applyFont="1" applyFill="1" applyBorder="1" applyAlignment="1" applyProtection="1">
      <alignment horizontal="center"/>
      <protection hidden="1"/>
    </xf>
    <xf numFmtId="0" fontId="5" fillId="2" borderId="66" xfId="0" applyFont="1" applyFill="1" applyBorder="1" applyAlignment="1" applyProtection="1">
      <alignment horizontal="right"/>
      <protection hidden="1"/>
    </xf>
    <xf numFmtId="0" fontId="5" fillId="2" borderId="66" xfId="0" applyFont="1" applyFill="1" applyBorder="1" applyAlignment="1" applyProtection="1">
      <protection hidden="1"/>
    </xf>
    <xf numFmtId="0" fontId="0" fillId="2" borderId="66" xfId="0" applyFill="1" applyBorder="1" applyProtection="1">
      <protection hidden="1"/>
    </xf>
    <xf numFmtId="0" fontId="0" fillId="4" borderId="0" xfId="0" applyFill="1" applyAlignment="1"/>
    <xf numFmtId="0" fontId="56" fillId="4" borderId="0" xfId="0" applyFont="1" applyFill="1" applyAlignment="1"/>
    <xf numFmtId="0" fontId="16" fillId="4" borderId="67" xfId="0" applyFont="1" applyFill="1" applyBorder="1" applyAlignment="1" applyProtection="1">
      <alignment horizontal="center" wrapText="1"/>
      <protection hidden="1"/>
    </xf>
    <xf numFmtId="0" fontId="11" fillId="0" borderId="68" xfId="0" applyFont="1" applyBorder="1" applyProtection="1">
      <protection locked="0"/>
    </xf>
    <xf numFmtId="0" fontId="0" fillId="0" borderId="69" xfId="0" applyBorder="1" applyProtection="1">
      <protection hidden="1"/>
    </xf>
    <xf numFmtId="0" fontId="36" fillId="0" borderId="70" xfId="0" applyFont="1" applyBorder="1" applyAlignment="1" applyProtection="1">
      <alignment horizontal="center"/>
      <protection locked="0"/>
    </xf>
    <xf numFmtId="0" fontId="36" fillId="0" borderId="70" xfId="0" applyFont="1" applyFill="1" applyBorder="1" applyAlignment="1" applyProtection="1">
      <alignment horizontal="center"/>
      <protection locked="0"/>
    </xf>
    <xf numFmtId="0" fontId="36" fillId="0" borderId="70" xfId="0" applyFont="1" applyFill="1" applyBorder="1" applyProtection="1">
      <protection locked="0"/>
    </xf>
    <xf numFmtId="2" fontId="11" fillId="0" borderId="70" xfId="0" applyNumberFormat="1" applyFont="1" applyBorder="1" applyAlignment="1" applyProtection="1">
      <alignment horizontal="center"/>
      <protection locked="0"/>
    </xf>
    <xf numFmtId="0" fontId="11" fillId="0" borderId="70" xfId="0" applyFont="1" applyBorder="1" applyAlignment="1" applyProtection="1">
      <alignment horizontal="left"/>
      <protection locked="0"/>
    </xf>
    <xf numFmtId="14" fontId="11" fillId="0" borderId="70" xfId="0" applyNumberFormat="1" applyFont="1" applyBorder="1" applyAlignment="1" applyProtection="1">
      <alignment horizontal="center"/>
      <protection locked="0"/>
    </xf>
    <xf numFmtId="0" fontId="11" fillId="0" borderId="70" xfId="0" applyFont="1" applyBorder="1" applyProtection="1">
      <protection locked="0"/>
    </xf>
    <xf numFmtId="0" fontId="0" fillId="0" borderId="71" xfId="0" applyBorder="1" applyProtection="1">
      <protection hidden="1"/>
    </xf>
    <xf numFmtId="0" fontId="36" fillId="0" borderId="72" xfId="0" applyFont="1" applyBorder="1" applyAlignment="1" applyProtection="1">
      <alignment horizontal="center"/>
      <protection locked="0"/>
    </xf>
    <xf numFmtId="0" fontId="36" fillId="0" borderId="72" xfId="0" applyFont="1" applyFill="1" applyBorder="1" applyAlignment="1" applyProtection="1">
      <alignment horizontal="center"/>
      <protection locked="0"/>
    </xf>
    <xf numFmtId="0" fontId="36" fillId="0" borderId="72" xfId="0" applyFont="1" applyFill="1" applyBorder="1" applyProtection="1">
      <protection locked="0"/>
    </xf>
    <xf numFmtId="2" fontId="11" fillId="0" borderId="72" xfId="0" applyNumberFormat="1" applyFont="1" applyBorder="1" applyAlignment="1" applyProtection="1">
      <alignment horizontal="center"/>
      <protection locked="0"/>
    </xf>
    <xf numFmtId="0" fontId="11" fillId="0" borderId="72" xfId="0" applyFont="1" applyBorder="1" applyAlignment="1" applyProtection="1">
      <alignment horizontal="left"/>
      <protection locked="0"/>
    </xf>
    <xf numFmtId="14" fontId="11" fillId="0" borderId="72" xfId="0" applyNumberFormat="1" applyFont="1" applyBorder="1" applyAlignment="1" applyProtection="1">
      <alignment horizontal="center"/>
      <protection locked="0"/>
    </xf>
    <xf numFmtId="0" fontId="11" fillId="0" borderId="72" xfId="0" applyFont="1" applyBorder="1" applyProtection="1">
      <protection locked="0"/>
    </xf>
    <xf numFmtId="0" fontId="0" fillId="0" borderId="73" xfId="0" applyBorder="1" applyProtection="1">
      <protection hidden="1"/>
    </xf>
    <xf numFmtId="0" fontId="18" fillId="2" borderId="74" xfId="0" applyFont="1" applyFill="1" applyBorder="1" applyAlignment="1" applyProtection="1">
      <alignment horizontal="center"/>
      <protection hidden="1"/>
    </xf>
    <xf numFmtId="0" fontId="18" fillId="2" borderId="75" xfId="0" applyFont="1" applyFill="1" applyBorder="1" applyProtection="1">
      <protection hidden="1"/>
    </xf>
    <xf numFmtId="0" fontId="65" fillId="2" borderId="75" xfId="0" applyFont="1" applyFill="1" applyBorder="1" applyAlignment="1" applyProtection="1">
      <alignment horizontal="center"/>
      <protection locked="0"/>
    </xf>
    <xf numFmtId="0" fontId="66" fillId="2" borderId="75" xfId="0" applyFont="1" applyFill="1" applyBorder="1" applyAlignment="1" applyProtection="1">
      <alignment horizontal="center"/>
      <protection locked="0"/>
    </xf>
    <xf numFmtId="0" fontId="18" fillId="2" borderId="76" xfId="0" applyFont="1" applyFill="1" applyBorder="1" applyAlignment="1" applyProtection="1">
      <alignment horizontal="center"/>
      <protection hidden="1"/>
    </xf>
    <xf numFmtId="0" fontId="18" fillId="2" borderId="77" xfId="0" applyFont="1" applyFill="1" applyBorder="1" applyProtection="1">
      <protection hidden="1"/>
    </xf>
    <xf numFmtId="0" fontId="66" fillId="2" borderId="77" xfId="0" applyFont="1" applyFill="1" applyBorder="1" applyAlignment="1" applyProtection="1">
      <alignment horizontal="center"/>
      <protection locked="0"/>
    </xf>
    <xf numFmtId="0" fontId="65" fillId="2" borderId="78" xfId="0" applyFont="1" applyFill="1" applyBorder="1" applyAlignment="1" applyProtection="1">
      <alignment horizontal="center"/>
      <protection locked="0"/>
    </xf>
    <xf numFmtId="0" fontId="66" fillId="2" borderId="79" xfId="0" applyFont="1" applyFill="1" applyBorder="1" applyAlignment="1" applyProtection="1">
      <alignment horizontal="center"/>
      <protection locked="0"/>
    </xf>
    <xf numFmtId="0" fontId="65" fillId="4" borderId="80" xfId="0" applyFont="1" applyFill="1" applyBorder="1" applyAlignment="1" applyProtection="1">
      <alignment horizontal="center"/>
      <protection hidden="1"/>
    </xf>
    <xf numFmtId="0" fontId="66" fillId="4" borderId="81" xfId="0" applyFont="1" applyFill="1" applyBorder="1" applyAlignment="1" applyProtection="1">
      <alignment horizontal="center"/>
      <protection locked="0"/>
    </xf>
    <xf numFmtId="0" fontId="23" fillId="2" borderId="82" xfId="0" applyFont="1" applyFill="1" applyBorder="1" applyAlignment="1" applyProtection="1">
      <alignment horizontal="center" vertical="center" wrapText="1"/>
      <protection hidden="1"/>
    </xf>
    <xf numFmtId="0" fontId="17" fillId="4" borderId="83" xfId="0" applyFont="1" applyFill="1" applyBorder="1" applyAlignment="1" applyProtection="1">
      <alignment horizontal="center" vertical="center" wrapText="1"/>
      <protection hidden="1"/>
    </xf>
    <xf numFmtId="0" fontId="23" fillId="2" borderId="84" xfId="0" applyFont="1" applyFill="1" applyBorder="1" applyAlignment="1" applyProtection="1">
      <alignment horizontal="center" vertical="center" wrapText="1"/>
      <protection hidden="1"/>
    </xf>
    <xf numFmtId="0" fontId="18" fillId="2" borderId="85" xfId="0" applyFont="1" applyFill="1" applyBorder="1" applyAlignment="1" applyProtection="1">
      <alignment horizontal="center"/>
      <protection hidden="1"/>
    </xf>
    <xf numFmtId="0" fontId="18" fillId="2" borderId="86" xfId="0" applyFont="1" applyFill="1" applyBorder="1" applyProtection="1">
      <protection hidden="1"/>
    </xf>
    <xf numFmtId="0" fontId="65" fillId="2" borderId="86" xfId="0" applyFont="1" applyFill="1" applyBorder="1" applyAlignment="1" applyProtection="1">
      <alignment horizontal="center"/>
      <protection locked="0"/>
    </xf>
    <xf numFmtId="0" fontId="65" fillId="4" borderId="87" xfId="0" applyFont="1" applyFill="1" applyBorder="1" applyAlignment="1" applyProtection="1">
      <alignment horizontal="center"/>
      <protection hidden="1"/>
    </xf>
    <xf numFmtId="0" fontId="65" fillId="2" borderId="88" xfId="0" applyFont="1" applyFill="1" applyBorder="1" applyAlignment="1" applyProtection="1">
      <alignment horizontal="center"/>
      <protection locked="0"/>
    </xf>
    <xf numFmtId="0" fontId="36" fillId="0" borderId="89" xfId="0" applyFont="1" applyBorder="1" applyAlignment="1" applyProtection="1">
      <alignment horizontal="center"/>
      <protection locked="0"/>
    </xf>
    <xf numFmtId="0" fontId="36" fillId="0" borderId="89" xfId="0" applyFont="1" applyFill="1" applyBorder="1" applyAlignment="1" applyProtection="1">
      <alignment horizontal="center"/>
      <protection locked="0"/>
    </xf>
    <xf numFmtId="0" fontId="36" fillId="0" borderId="89" xfId="0" applyFont="1" applyFill="1" applyBorder="1" applyProtection="1">
      <protection locked="0"/>
    </xf>
    <xf numFmtId="2" fontId="0" fillId="0" borderId="89" xfId="0" applyNumberFormat="1" applyBorder="1" applyAlignment="1" applyProtection="1">
      <alignment horizontal="center"/>
      <protection locked="0"/>
    </xf>
    <xf numFmtId="0" fontId="0" fillId="0" borderId="89" xfId="0" applyBorder="1" applyAlignment="1" applyProtection="1">
      <alignment horizontal="left"/>
      <protection locked="0"/>
    </xf>
    <xf numFmtId="14" fontId="0" fillId="0" borderId="89" xfId="0" applyNumberFormat="1" applyBorder="1" applyAlignment="1" applyProtection="1">
      <alignment horizontal="center"/>
      <protection locked="0"/>
    </xf>
    <xf numFmtId="0" fontId="34" fillId="2" borderId="28" xfId="0" applyFont="1" applyFill="1" applyBorder="1" applyAlignment="1" applyProtection="1">
      <alignment horizontal="left" vertical="center" wrapText="1"/>
      <protection hidden="1"/>
    </xf>
    <xf numFmtId="0" fontId="34" fillId="2" borderId="90" xfId="0" applyFont="1" applyFill="1" applyBorder="1" applyAlignment="1" applyProtection="1">
      <alignment horizontal="left" vertical="center" wrapText="1"/>
      <protection hidden="1"/>
    </xf>
    <xf numFmtId="0" fontId="26" fillId="2" borderId="0" xfId="0" applyFont="1" applyFill="1" applyBorder="1" applyAlignment="1" applyProtection="1">
      <alignment horizontal="left" vertical="center"/>
      <protection hidden="1"/>
    </xf>
    <xf numFmtId="1" fontId="18" fillId="4" borderId="49" xfId="0" applyNumberFormat="1" applyFont="1" applyFill="1" applyBorder="1" applyAlignment="1" applyProtection="1">
      <alignment horizontal="center"/>
      <protection hidden="1"/>
    </xf>
    <xf numFmtId="1" fontId="18" fillId="4" borderId="50" xfId="0" applyNumberFormat="1" applyFont="1" applyFill="1" applyBorder="1" applyAlignment="1" applyProtection="1">
      <alignment horizontal="center"/>
      <protection hidden="1"/>
    </xf>
    <xf numFmtId="1" fontId="18" fillId="5" borderId="49" xfId="0" applyNumberFormat="1" applyFont="1" applyFill="1" applyBorder="1" applyAlignment="1" applyProtection="1">
      <alignment horizontal="center"/>
      <protection hidden="1"/>
    </xf>
    <xf numFmtId="1" fontId="18" fillId="5" borderId="50" xfId="0" applyNumberFormat="1" applyFont="1" applyFill="1" applyBorder="1" applyAlignment="1" applyProtection="1">
      <alignment horizontal="center"/>
      <protection hidden="1"/>
    </xf>
    <xf numFmtId="0" fontId="6" fillId="2" borderId="27" xfId="0" applyFont="1" applyFill="1" applyBorder="1" applyAlignment="1" applyProtection="1">
      <alignment horizontal="right"/>
      <protection hidden="1"/>
    </xf>
    <xf numFmtId="0" fontId="71" fillId="2" borderId="38" xfId="0" applyFont="1" applyFill="1" applyBorder="1" applyAlignment="1" applyProtection="1">
      <alignment horizontal="center" vertical="center" wrapText="1"/>
      <protection hidden="1"/>
    </xf>
    <xf numFmtId="0" fontId="71" fillId="2" borderId="91" xfId="0" applyFont="1" applyFill="1" applyBorder="1" applyAlignment="1" applyProtection="1">
      <alignment horizontal="center" vertical="center" wrapText="1"/>
      <protection hidden="1"/>
    </xf>
    <xf numFmtId="0" fontId="71" fillId="2" borderId="92" xfId="0" applyFont="1" applyFill="1" applyBorder="1" applyAlignment="1" applyProtection="1">
      <alignment horizontal="center" vertical="center" wrapText="1"/>
      <protection hidden="1"/>
    </xf>
    <xf numFmtId="0" fontId="40" fillId="2" borderId="93" xfId="0" applyFont="1" applyFill="1" applyBorder="1" applyAlignment="1" applyProtection="1">
      <alignment vertical="center" wrapText="1"/>
      <protection hidden="1"/>
    </xf>
    <xf numFmtId="0" fontId="6" fillId="2" borderId="94" xfId="0" applyFont="1" applyFill="1" applyBorder="1" applyAlignment="1" applyProtection="1">
      <alignment horizontal="center"/>
      <protection locked="0"/>
    </xf>
    <xf numFmtId="1" fontId="6" fillId="2" borderId="23" xfId="0" applyNumberFormat="1" applyFont="1" applyFill="1" applyBorder="1" applyAlignment="1" applyProtection="1">
      <alignment horizontal="center"/>
      <protection locked="0"/>
    </xf>
    <xf numFmtId="0" fontId="6" fillId="2" borderId="6" xfId="0" applyFont="1" applyFill="1" applyBorder="1" applyAlignment="1" applyProtection="1">
      <alignment horizontal="center"/>
      <protection hidden="1"/>
    </xf>
    <xf numFmtId="0" fontId="6" fillId="2" borderId="95" xfId="0" applyFont="1" applyFill="1" applyBorder="1" applyAlignment="1" applyProtection="1">
      <alignment horizontal="center"/>
      <protection hidden="1"/>
    </xf>
    <xf numFmtId="0" fontId="6" fillId="2" borderId="96" xfId="0" applyFont="1" applyFill="1" applyBorder="1" applyAlignment="1" applyProtection="1">
      <alignment horizontal="center"/>
      <protection hidden="1"/>
    </xf>
    <xf numFmtId="1" fontId="6" fillId="0" borderId="97" xfId="0" applyNumberFormat="1" applyFont="1" applyBorder="1" applyAlignment="1" applyProtection="1">
      <alignment horizontal="center"/>
      <protection hidden="1"/>
    </xf>
    <xf numFmtId="1" fontId="6" fillId="0" borderId="3" xfId="0" applyNumberFormat="1" applyFont="1" applyBorder="1" applyAlignment="1" applyProtection="1">
      <alignment horizontal="center"/>
      <protection locked="0"/>
    </xf>
    <xf numFmtId="0" fontId="6" fillId="2" borderId="98" xfId="0" applyFont="1" applyFill="1" applyBorder="1" applyAlignment="1" applyProtection="1">
      <alignment horizontal="center"/>
      <protection locked="0"/>
    </xf>
    <xf numFmtId="1" fontId="6" fillId="2" borderId="24" xfId="0" applyNumberFormat="1" applyFont="1" applyFill="1" applyBorder="1" applyAlignment="1" applyProtection="1">
      <alignment horizontal="center"/>
      <protection locked="0"/>
    </xf>
    <xf numFmtId="0" fontId="6" fillId="2" borderId="8" xfId="0" applyFont="1" applyFill="1" applyBorder="1" applyAlignment="1" applyProtection="1">
      <alignment horizontal="center"/>
      <protection hidden="1"/>
    </xf>
    <xf numFmtId="0" fontId="6" fillId="2" borderId="99" xfId="0" applyFont="1" applyFill="1" applyBorder="1" applyAlignment="1" applyProtection="1">
      <alignment horizontal="center"/>
      <protection hidden="1"/>
    </xf>
    <xf numFmtId="0" fontId="6" fillId="2" borderId="100" xfId="0" applyFont="1" applyFill="1" applyBorder="1" applyAlignment="1" applyProtection="1">
      <alignment horizontal="center"/>
      <protection hidden="1"/>
    </xf>
    <xf numFmtId="1" fontId="6" fillId="0" borderId="64" xfId="0" applyNumberFormat="1" applyFont="1" applyBorder="1" applyAlignment="1" applyProtection="1">
      <alignment horizontal="center"/>
      <protection hidden="1"/>
    </xf>
    <xf numFmtId="1" fontId="6" fillId="0" borderId="4" xfId="0" applyNumberFormat="1" applyFont="1" applyBorder="1" applyAlignment="1" applyProtection="1">
      <alignment horizontal="center"/>
      <protection locked="0"/>
    </xf>
    <xf numFmtId="0" fontId="6" fillId="2" borderId="19" xfId="0" applyFont="1" applyFill="1" applyBorder="1" applyAlignment="1" applyProtection="1">
      <alignment horizontal="center"/>
      <protection locked="0"/>
    </xf>
    <xf numFmtId="1" fontId="6" fillId="2" borderId="20" xfId="0" applyNumberFormat="1" applyFont="1" applyFill="1" applyBorder="1" applyAlignment="1" applyProtection="1">
      <alignment horizontal="center"/>
      <protection locked="0"/>
    </xf>
    <xf numFmtId="0" fontId="6" fillId="2" borderId="17" xfId="0" applyFont="1" applyFill="1" applyBorder="1" applyAlignment="1" applyProtection="1">
      <alignment horizontal="center"/>
      <protection hidden="1"/>
    </xf>
    <xf numFmtId="0" fontId="6" fillId="2" borderId="101" xfId="0" applyFont="1" applyFill="1" applyBorder="1" applyAlignment="1" applyProtection="1">
      <alignment horizontal="center"/>
      <protection hidden="1"/>
    </xf>
    <xf numFmtId="0" fontId="6" fillId="2" borderId="102" xfId="0" applyFont="1" applyFill="1" applyBorder="1" applyAlignment="1" applyProtection="1">
      <alignment horizontal="center"/>
      <protection hidden="1"/>
    </xf>
    <xf numFmtId="1" fontId="6" fillId="0" borderId="65" xfId="0" applyNumberFormat="1" applyFont="1" applyBorder="1" applyAlignment="1" applyProtection="1">
      <alignment horizontal="center"/>
      <protection hidden="1"/>
    </xf>
    <xf numFmtId="1" fontId="6" fillId="0" borderId="18" xfId="0" applyNumberFormat="1" applyFont="1" applyBorder="1" applyAlignment="1" applyProtection="1">
      <alignment horizontal="center"/>
      <protection locked="0"/>
    </xf>
    <xf numFmtId="0" fontId="40" fillId="2" borderId="103" xfId="0" applyFont="1" applyFill="1" applyBorder="1" applyAlignment="1" applyProtection="1">
      <alignment vertical="center" wrapText="1"/>
      <protection hidden="1"/>
    </xf>
    <xf numFmtId="0" fontId="42" fillId="2" borderId="25" xfId="0" applyFont="1" applyFill="1" applyBorder="1" applyAlignment="1" applyProtection="1">
      <alignment horizontal="center" vertical="center"/>
      <protection hidden="1"/>
    </xf>
    <xf numFmtId="0" fontId="42" fillId="2" borderId="104" xfId="0" applyFont="1" applyFill="1" applyBorder="1" applyAlignment="1" applyProtection="1">
      <alignment horizontal="center" vertical="center"/>
      <protection hidden="1"/>
    </xf>
    <xf numFmtId="0" fontId="6" fillId="2" borderId="97" xfId="0" applyFont="1" applyFill="1" applyBorder="1" applyAlignment="1" applyProtection="1">
      <alignment horizontal="center"/>
      <protection locked="0"/>
    </xf>
    <xf numFmtId="1" fontId="6" fillId="2" borderId="105" xfId="0" applyNumberFormat="1" applyFont="1" applyFill="1" applyBorder="1" applyAlignment="1" applyProtection="1">
      <alignment horizontal="center"/>
      <protection hidden="1"/>
    </xf>
    <xf numFmtId="0" fontId="6" fillId="2" borderId="105" xfId="0" applyFont="1" applyFill="1" applyBorder="1" applyAlignment="1" applyProtection="1">
      <alignment horizontal="center"/>
      <protection hidden="1"/>
    </xf>
    <xf numFmtId="0" fontId="6" fillId="2" borderId="64" xfId="0" applyFont="1" applyFill="1" applyBorder="1" applyAlignment="1" applyProtection="1">
      <alignment horizontal="center"/>
      <protection locked="0"/>
    </xf>
    <xf numFmtId="0" fontId="6" fillId="2" borderId="106" xfId="0" applyFont="1" applyFill="1" applyBorder="1" applyAlignment="1" applyProtection="1">
      <alignment horizontal="center"/>
      <protection hidden="1"/>
    </xf>
    <xf numFmtId="0" fontId="6" fillId="2" borderId="65" xfId="0" applyFont="1" applyFill="1" applyBorder="1" applyAlignment="1" applyProtection="1">
      <alignment horizontal="center"/>
      <protection locked="0"/>
    </xf>
    <xf numFmtId="0" fontId="6" fillId="2" borderId="104" xfId="0" applyFont="1" applyFill="1" applyBorder="1" applyAlignment="1" applyProtection="1">
      <alignment horizontal="center"/>
      <protection hidden="1"/>
    </xf>
    <xf numFmtId="0" fontId="45" fillId="2" borderId="21" xfId="0" applyFont="1" applyFill="1" applyBorder="1" applyAlignment="1" applyProtection="1">
      <alignment horizontal="center" vertical="center"/>
      <protection hidden="1"/>
    </xf>
    <xf numFmtId="0" fontId="6" fillId="2" borderId="107" xfId="0" applyFont="1" applyFill="1" applyBorder="1" applyAlignment="1" applyProtection="1">
      <alignment horizontal="center"/>
      <protection hidden="1"/>
    </xf>
    <xf numFmtId="1" fontId="6" fillId="2" borderId="108" xfId="0" applyNumberFormat="1" applyFont="1" applyFill="1" applyBorder="1" applyAlignment="1" applyProtection="1">
      <alignment horizontal="center"/>
      <protection locked="0"/>
    </xf>
    <xf numFmtId="0" fontId="6" fillId="2" borderId="109" xfId="0" applyFont="1" applyFill="1" applyBorder="1" applyAlignment="1" applyProtection="1">
      <alignment horizontal="center"/>
      <protection locked="0"/>
    </xf>
    <xf numFmtId="1" fontId="6" fillId="2" borderId="64" xfId="0" applyNumberFormat="1" applyFont="1" applyFill="1" applyBorder="1" applyAlignment="1" applyProtection="1">
      <alignment horizontal="center"/>
      <protection locked="0"/>
    </xf>
    <xf numFmtId="1" fontId="6" fillId="2" borderId="65" xfId="0" applyNumberFormat="1" applyFont="1" applyFill="1" applyBorder="1" applyAlignment="1" applyProtection="1">
      <alignment horizontal="center"/>
      <protection locked="0"/>
    </xf>
    <xf numFmtId="0" fontId="43" fillId="2" borderId="0" xfId="0" applyFont="1" applyFill="1" applyBorder="1" applyAlignment="1" applyProtection="1">
      <alignment vertical="center"/>
      <protection hidden="1"/>
    </xf>
    <xf numFmtId="0" fontId="43" fillId="2" borderId="0" xfId="0" applyFont="1" applyFill="1" applyBorder="1" applyAlignment="1" applyProtection="1">
      <alignment horizontal="left" vertical="center"/>
      <protection hidden="1"/>
    </xf>
    <xf numFmtId="0" fontId="60" fillId="2" borderId="0" xfId="0" applyFont="1" applyFill="1" applyBorder="1" applyAlignment="1" applyProtection="1">
      <alignment vertical="center" textRotation="90"/>
      <protection hidden="1"/>
    </xf>
    <xf numFmtId="0" fontId="43" fillId="2" borderId="0" xfId="0" applyFont="1" applyFill="1" applyBorder="1" applyAlignment="1" applyProtection="1">
      <alignment horizontal="center" vertical="center"/>
      <protection hidden="1"/>
    </xf>
    <xf numFmtId="0" fontId="61" fillId="2" borderId="0" xfId="0" applyFont="1" applyFill="1" applyBorder="1" applyAlignment="1" applyProtection="1">
      <alignment vertical="center"/>
      <protection hidden="1"/>
    </xf>
    <xf numFmtId="0" fontId="43" fillId="2" borderId="0" xfId="0" applyFont="1" applyFill="1" applyBorder="1" applyAlignment="1" applyProtection="1">
      <alignment horizontal="right" vertical="center"/>
      <protection hidden="1"/>
    </xf>
    <xf numFmtId="0" fontId="57" fillId="2" borderId="0" xfId="0" applyFont="1" applyFill="1" applyBorder="1" applyAlignment="1" applyProtection="1">
      <alignment vertical="center" textRotation="90" wrapText="1"/>
      <protection hidden="1"/>
    </xf>
    <xf numFmtId="0" fontId="57" fillId="2" borderId="0" xfId="0" applyFont="1" applyFill="1" applyBorder="1" applyAlignment="1" applyProtection="1">
      <alignment vertical="center" wrapText="1"/>
      <protection hidden="1"/>
    </xf>
    <xf numFmtId="0" fontId="59" fillId="2" borderId="0" xfId="0" applyFont="1" applyFill="1" applyBorder="1" applyAlignment="1" applyProtection="1">
      <alignment vertical="center" wrapText="1"/>
      <protection hidden="1"/>
    </xf>
    <xf numFmtId="0" fontId="58" fillId="2" borderId="0" xfId="0" applyFont="1" applyFill="1" applyBorder="1" applyAlignment="1" applyProtection="1">
      <alignment horizontal="center" vertical="center"/>
      <protection hidden="1"/>
    </xf>
    <xf numFmtId="0" fontId="44" fillId="2" borderId="0" xfId="0" applyFont="1" applyFill="1" applyBorder="1" applyAlignment="1" applyProtection="1">
      <alignment vertical="center"/>
      <protection hidden="1"/>
    </xf>
    <xf numFmtId="0" fontId="67" fillId="2" borderId="0" xfId="0" applyFont="1" applyFill="1" applyBorder="1" applyAlignment="1" applyProtection="1">
      <alignment horizontal="center" vertical="center"/>
      <protection hidden="1"/>
    </xf>
    <xf numFmtId="0" fontId="57" fillId="2" borderId="0" xfId="0" applyFont="1" applyFill="1" applyBorder="1" applyAlignment="1" applyProtection="1">
      <alignment horizontal="left" vertical="center" wrapText="1"/>
      <protection hidden="1"/>
    </xf>
    <xf numFmtId="0" fontId="58" fillId="2" borderId="0" xfId="0" applyFont="1" applyFill="1" applyBorder="1" applyAlignment="1" applyProtection="1">
      <alignment vertical="center"/>
      <protection hidden="1"/>
    </xf>
    <xf numFmtId="0" fontId="62" fillId="2" borderId="0" xfId="0" applyFont="1" applyFill="1" applyBorder="1" applyAlignment="1" applyProtection="1">
      <alignment vertical="center"/>
      <protection hidden="1"/>
    </xf>
    <xf numFmtId="0" fontId="63" fillId="2" borderId="0" xfId="0" applyFont="1" applyFill="1" applyBorder="1" applyAlignment="1" applyProtection="1">
      <alignment vertical="center"/>
      <protection hidden="1"/>
    </xf>
    <xf numFmtId="0" fontId="58" fillId="2" borderId="0" xfId="0" applyFont="1" applyFill="1" applyBorder="1" applyAlignment="1" applyProtection="1">
      <alignment vertical="center" wrapText="1"/>
      <protection hidden="1"/>
    </xf>
    <xf numFmtId="0" fontId="43" fillId="2" borderId="0" xfId="0" applyFont="1" applyFill="1" applyBorder="1" applyAlignment="1" applyProtection="1">
      <alignment vertical="center" textRotation="90"/>
      <protection hidden="1"/>
    </xf>
    <xf numFmtId="0" fontId="43" fillId="2" borderId="0" xfId="0" applyFont="1" applyFill="1" applyBorder="1" applyAlignment="1" applyProtection="1">
      <alignment vertical="center" wrapText="1"/>
      <protection hidden="1"/>
    </xf>
    <xf numFmtId="0" fontId="43" fillId="2" borderId="110" xfId="0" applyFont="1" applyFill="1" applyBorder="1" applyAlignment="1" applyProtection="1">
      <alignment vertical="center"/>
      <protection hidden="1"/>
    </xf>
    <xf numFmtId="0" fontId="43" fillId="2" borderId="111" xfId="0" applyFont="1" applyFill="1" applyBorder="1" applyAlignment="1" applyProtection="1">
      <alignment vertical="center"/>
      <protection hidden="1"/>
    </xf>
    <xf numFmtId="0" fontId="43" fillId="2" borderId="58" xfId="0" applyFont="1" applyFill="1" applyBorder="1" applyAlignment="1" applyProtection="1">
      <alignment vertical="center"/>
      <protection hidden="1"/>
    </xf>
    <xf numFmtId="0" fontId="43" fillId="2" borderId="55" xfId="0" applyFont="1" applyFill="1" applyBorder="1" applyAlignment="1" applyProtection="1">
      <alignment vertical="center"/>
      <protection hidden="1"/>
    </xf>
    <xf numFmtId="0" fontId="43" fillId="2" borderId="112" xfId="0" applyFont="1" applyFill="1" applyBorder="1" applyAlignment="1" applyProtection="1">
      <alignment vertical="center"/>
      <protection hidden="1"/>
    </xf>
    <xf numFmtId="0" fontId="43" fillId="2" borderId="60" xfId="0" applyFont="1" applyFill="1" applyBorder="1" applyAlignment="1" applyProtection="1">
      <alignment vertical="center"/>
      <protection hidden="1"/>
    </xf>
    <xf numFmtId="0" fontId="43" fillId="2" borderId="113" xfId="0" applyFont="1" applyFill="1" applyBorder="1" applyAlignment="1" applyProtection="1">
      <alignment vertical="center"/>
      <protection hidden="1"/>
    </xf>
    <xf numFmtId="0" fontId="43" fillId="2" borderId="27" xfId="0" applyFont="1" applyFill="1" applyBorder="1" applyAlignment="1" applyProtection="1">
      <alignment vertical="center"/>
      <protection hidden="1"/>
    </xf>
    <xf numFmtId="0" fontId="61" fillId="2" borderId="27" xfId="0" applyFont="1" applyFill="1" applyBorder="1" applyAlignment="1" applyProtection="1">
      <alignment vertical="center"/>
      <protection hidden="1"/>
    </xf>
    <xf numFmtId="0" fontId="43" fillId="2" borderId="114" xfId="0" applyFont="1" applyFill="1" applyBorder="1" applyAlignment="1" applyProtection="1">
      <alignment vertical="center"/>
      <protection hidden="1"/>
    </xf>
    <xf numFmtId="0" fontId="43" fillId="2" borderId="63" xfId="0" applyFont="1" applyFill="1" applyBorder="1" applyAlignment="1" applyProtection="1">
      <alignment vertical="center"/>
      <protection hidden="1"/>
    </xf>
    <xf numFmtId="0" fontId="77" fillId="2" borderId="0" xfId="0" applyFont="1" applyFill="1" applyBorder="1" applyAlignment="1" applyProtection="1">
      <alignment vertical="center" textRotation="90"/>
      <protection hidden="1"/>
    </xf>
    <xf numFmtId="0" fontId="79"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protection hidden="1"/>
    </xf>
    <xf numFmtId="0" fontId="0" fillId="2" borderId="0" xfId="0" applyFill="1" applyBorder="1" applyAlignment="1"/>
    <xf numFmtId="0" fontId="6" fillId="2" borderId="0" xfId="0" applyFont="1" applyFill="1" applyBorder="1" applyAlignment="1" applyProtection="1">
      <protection hidden="1"/>
    </xf>
    <xf numFmtId="0" fontId="5" fillId="2" borderId="0" xfId="0" applyFont="1" applyFill="1" applyBorder="1" applyAlignment="1" applyProtection="1">
      <protection hidden="1"/>
    </xf>
    <xf numFmtId="0" fontId="42" fillId="2" borderId="115" xfId="0" applyFont="1" applyFill="1" applyBorder="1" applyAlignment="1" applyProtection="1">
      <alignment horizontal="center" vertical="center"/>
      <protection hidden="1"/>
    </xf>
    <xf numFmtId="0" fontId="42" fillId="2" borderId="116" xfId="0" applyFont="1" applyFill="1" applyBorder="1" applyAlignment="1" applyProtection="1">
      <alignment horizontal="center" vertical="center"/>
      <protection hidden="1"/>
    </xf>
    <xf numFmtId="0" fontId="42" fillId="2" borderId="117" xfId="0" applyFont="1" applyFill="1" applyBorder="1" applyAlignment="1" applyProtection="1">
      <alignment horizontal="center" vertical="center"/>
      <protection hidden="1"/>
    </xf>
    <xf numFmtId="0" fontId="42" fillId="2" borderId="118" xfId="0" applyFont="1" applyFill="1" applyBorder="1" applyAlignment="1" applyProtection="1">
      <alignment horizontal="center" vertical="center"/>
      <protection hidden="1"/>
    </xf>
    <xf numFmtId="0" fontId="42" fillId="2" borderId="119" xfId="0" applyFont="1" applyFill="1" applyBorder="1" applyAlignment="1" applyProtection="1">
      <alignment horizontal="center" vertical="center"/>
      <protection hidden="1"/>
    </xf>
    <xf numFmtId="0" fontId="6" fillId="2" borderId="113" xfId="0" applyFont="1" applyFill="1" applyBorder="1" applyAlignment="1" applyProtection="1">
      <alignment horizontal="center"/>
      <protection locked="0"/>
    </xf>
    <xf numFmtId="1" fontId="6" fillId="0" borderId="103" xfId="0" applyNumberFormat="1" applyFont="1" applyBorder="1" applyAlignment="1" applyProtection="1">
      <alignment horizontal="center"/>
      <protection hidden="1"/>
    </xf>
    <xf numFmtId="0" fontId="42" fillId="2" borderId="120" xfId="0" applyFont="1" applyFill="1" applyBorder="1" applyAlignment="1" applyProtection="1">
      <alignment horizontal="center" vertical="center"/>
      <protection hidden="1"/>
    </xf>
    <xf numFmtId="0" fontId="42" fillId="2" borderId="121" xfId="0" applyFont="1" applyFill="1" applyBorder="1" applyAlignment="1" applyProtection="1">
      <alignment horizontal="center" vertical="center"/>
      <protection hidden="1"/>
    </xf>
    <xf numFmtId="0" fontId="5" fillId="2" borderId="115" xfId="0" applyFont="1" applyFill="1" applyBorder="1" applyAlignment="1" applyProtection="1">
      <alignment vertical="center" textRotation="90"/>
      <protection hidden="1"/>
    </xf>
    <xf numFmtId="0" fontId="5" fillId="2" borderId="122" xfId="0" applyFont="1" applyFill="1" applyBorder="1" applyAlignment="1" applyProtection="1">
      <alignment horizontal="center" vertical="center"/>
      <protection hidden="1"/>
    </xf>
    <xf numFmtId="0" fontId="6" fillId="2" borderId="123" xfId="0" applyFont="1" applyFill="1" applyBorder="1" applyAlignment="1" applyProtection="1">
      <alignment horizontal="center"/>
      <protection locked="0"/>
    </xf>
    <xf numFmtId="0" fontId="5" fillId="2" borderId="15" xfId="0" applyFont="1" applyFill="1" applyBorder="1" applyAlignment="1" applyProtection="1">
      <alignment horizontal="center" vertical="center"/>
      <protection hidden="1"/>
    </xf>
    <xf numFmtId="1" fontId="0" fillId="2" borderId="15" xfId="0" applyNumberFormat="1" applyFill="1" applyBorder="1" applyProtection="1">
      <protection hidden="1"/>
    </xf>
    <xf numFmtId="1" fontId="0" fillId="2" borderId="0" xfId="0" applyNumberFormat="1" applyFill="1" applyBorder="1" applyProtection="1">
      <protection hidden="1"/>
    </xf>
    <xf numFmtId="0" fontId="6" fillId="2" borderId="23" xfId="0" applyFont="1" applyFill="1" applyBorder="1" applyAlignment="1" applyProtection="1">
      <alignment horizontal="center"/>
      <protection hidden="1"/>
    </xf>
    <xf numFmtId="0" fontId="6" fillId="2" borderId="24" xfId="0" applyFont="1" applyFill="1" applyBorder="1" applyAlignment="1" applyProtection="1">
      <alignment horizontal="center"/>
      <protection hidden="1"/>
    </xf>
    <xf numFmtId="0" fontId="6" fillId="2" borderId="97" xfId="0" applyFont="1" applyFill="1" applyBorder="1" applyAlignment="1" applyProtection="1">
      <alignment horizontal="center"/>
      <protection hidden="1"/>
    </xf>
    <xf numFmtId="0" fontId="6" fillId="2" borderId="20" xfId="0" applyFont="1" applyFill="1" applyBorder="1" applyAlignment="1" applyProtection="1">
      <alignment horizontal="center"/>
      <protection hidden="1"/>
    </xf>
    <xf numFmtId="0" fontId="6" fillId="2" borderId="114" xfId="0" applyFont="1" applyFill="1" applyBorder="1" applyAlignment="1" applyProtection="1">
      <alignment horizontal="center"/>
      <protection locked="0"/>
    </xf>
    <xf numFmtId="0" fontId="76" fillId="2" borderId="45" xfId="0" applyFont="1" applyFill="1" applyBorder="1" applyAlignment="1" applyProtection="1">
      <alignment horizontal="center" vertical="center"/>
      <protection locked="0"/>
    </xf>
    <xf numFmtId="0" fontId="17" fillId="0" borderId="68" xfId="0" applyFont="1" applyBorder="1" applyAlignment="1" applyProtection="1">
      <alignment horizontal="center"/>
      <protection locked="0"/>
    </xf>
    <xf numFmtId="0" fontId="17" fillId="0" borderId="70" xfId="0" applyFont="1" applyBorder="1" applyAlignment="1" applyProtection="1">
      <alignment horizontal="center"/>
      <protection locked="0"/>
    </xf>
    <xf numFmtId="0" fontId="17" fillId="0" borderId="72" xfId="0" applyFont="1" applyBorder="1" applyAlignment="1" applyProtection="1">
      <alignment horizontal="center"/>
      <protection locked="0"/>
    </xf>
    <xf numFmtId="0" fontId="17" fillId="0" borderId="85" xfId="0" applyFont="1" applyBorder="1" applyAlignment="1" applyProtection="1">
      <alignment horizontal="center"/>
      <protection locked="0"/>
    </xf>
    <xf numFmtId="0" fontId="17" fillId="0" borderId="87" xfId="0" applyFont="1" applyBorder="1" applyAlignment="1" applyProtection="1">
      <alignment horizontal="center"/>
      <protection locked="0"/>
    </xf>
    <xf numFmtId="0" fontId="17" fillId="0" borderId="74" xfId="0" applyFont="1" applyBorder="1" applyAlignment="1" applyProtection="1">
      <alignment horizontal="center"/>
      <protection locked="0"/>
    </xf>
    <xf numFmtId="0" fontId="17" fillId="0" borderId="80" xfId="0" applyFont="1" applyBorder="1" applyAlignment="1" applyProtection="1">
      <alignment horizontal="center"/>
      <protection locked="0"/>
    </xf>
    <xf numFmtId="0" fontId="17" fillId="0" borderId="76" xfId="0" applyFont="1" applyBorder="1" applyAlignment="1" applyProtection="1">
      <alignment horizontal="center"/>
      <protection locked="0"/>
    </xf>
    <xf numFmtId="0" fontId="17" fillId="0" borderId="81" xfId="0" applyFont="1" applyBorder="1" applyAlignment="1" applyProtection="1">
      <alignment horizontal="center"/>
      <protection locked="0"/>
    </xf>
    <xf numFmtId="0" fontId="61" fillId="2" borderId="0" xfId="0" applyFont="1" applyFill="1" applyBorder="1" applyAlignment="1" applyProtection="1">
      <alignment vertical="center" wrapText="1"/>
      <protection hidden="1"/>
    </xf>
    <xf numFmtId="0" fontId="45" fillId="2" borderId="5" xfId="0" applyFont="1" applyFill="1" applyBorder="1" applyAlignment="1" applyProtection="1">
      <alignment horizontal="center" vertical="center" wrapText="1"/>
      <protection hidden="1"/>
    </xf>
    <xf numFmtId="1" fontId="83" fillId="2" borderId="5" xfId="0" applyNumberFormat="1" applyFont="1" applyFill="1" applyBorder="1" applyAlignment="1" applyProtection="1">
      <alignment horizontal="center"/>
      <protection hidden="1"/>
    </xf>
    <xf numFmtId="1" fontId="6" fillId="2" borderId="11" xfId="0" applyNumberFormat="1" applyFont="1" applyFill="1" applyBorder="1" applyAlignment="1" applyProtection="1">
      <alignment horizontal="center" wrapText="1"/>
      <protection locked="0" hidden="1"/>
    </xf>
    <xf numFmtId="0" fontId="11" fillId="0" borderId="68" xfId="0" applyNumberFormat="1" applyFont="1" applyBorder="1" applyAlignment="1" applyProtection="1">
      <alignment horizontal="center"/>
      <protection locked="0"/>
    </xf>
    <xf numFmtId="14" fontId="11" fillId="0" borderId="68" xfId="0" applyNumberFormat="1" applyFont="1" applyBorder="1" applyProtection="1">
      <protection locked="0"/>
    </xf>
    <xf numFmtId="0" fontId="11" fillId="0" borderId="70" xfId="0" applyNumberFormat="1" applyFont="1" applyBorder="1" applyAlignment="1" applyProtection="1">
      <alignment horizontal="center"/>
      <protection locked="0"/>
    </xf>
    <xf numFmtId="14" fontId="11" fillId="0" borderId="70" xfId="0" applyNumberFormat="1" applyFont="1" applyBorder="1" applyProtection="1">
      <protection locked="0"/>
    </xf>
    <xf numFmtId="0" fontId="11" fillId="0" borderId="72" xfId="0" applyNumberFormat="1" applyFont="1" applyBorder="1" applyAlignment="1" applyProtection="1">
      <alignment horizontal="center"/>
      <protection locked="0"/>
    </xf>
    <xf numFmtId="14" fontId="11" fillId="0" borderId="72" xfId="0" applyNumberFormat="1" applyFont="1" applyBorder="1" applyProtection="1">
      <protection locked="0"/>
    </xf>
    <xf numFmtId="0" fontId="0" fillId="0" borderId="0" xfId="0" applyNumberFormat="1" applyAlignment="1" applyProtection="1">
      <alignment horizontal="center"/>
      <protection hidden="1"/>
    </xf>
    <xf numFmtId="0" fontId="0" fillId="9" borderId="0" xfId="0" applyFill="1"/>
    <xf numFmtId="0" fontId="0" fillId="9" borderId="0" xfId="0" applyFill="1" applyAlignment="1"/>
    <xf numFmtId="0" fontId="5" fillId="9" borderId="0" xfId="0" applyFont="1" applyFill="1" applyBorder="1" applyAlignment="1">
      <alignment horizontal="left"/>
    </xf>
    <xf numFmtId="0" fontId="0" fillId="9" borderId="0" xfId="0" applyFill="1" applyAlignment="1">
      <alignment horizontal="right"/>
    </xf>
    <xf numFmtId="0" fontId="0" fillId="9" borderId="0" xfId="0" applyFill="1" applyAlignment="1">
      <alignment horizontal="center"/>
    </xf>
    <xf numFmtId="0" fontId="0" fillId="10" borderId="124" xfId="0" applyFill="1" applyBorder="1" applyAlignment="1" applyProtection="1">
      <protection hidden="1"/>
    </xf>
    <xf numFmtId="0" fontId="9" fillId="10" borderId="125" xfId="1" applyFill="1" applyBorder="1" applyAlignment="1" applyProtection="1">
      <alignment vertical="center"/>
      <protection hidden="1"/>
    </xf>
    <xf numFmtId="0" fontId="26" fillId="10" borderId="125" xfId="0" applyFont="1" applyFill="1" applyBorder="1" applyAlignment="1" applyProtection="1">
      <alignment vertical="center"/>
      <protection hidden="1"/>
    </xf>
    <xf numFmtId="0" fontId="26" fillId="10" borderId="126" xfId="0" applyFont="1" applyFill="1" applyBorder="1" applyAlignment="1" applyProtection="1">
      <alignment horizontal="center" vertical="center"/>
      <protection hidden="1"/>
    </xf>
    <xf numFmtId="0" fontId="69" fillId="10" borderId="127" xfId="0" applyFont="1" applyFill="1" applyBorder="1" applyAlignment="1" applyProtection="1">
      <alignment horizontal="center" vertical="center" textRotation="180" wrapText="1"/>
    </xf>
    <xf numFmtId="0" fontId="5" fillId="10" borderId="127"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28" fillId="10" borderId="128" xfId="0" applyFont="1" applyFill="1" applyBorder="1" applyAlignment="1" applyProtection="1">
      <alignment horizontal="center"/>
      <protection locked="0"/>
    </xf>
    <xf numFmtId="0" fontId="30" fillId="10" borderId="128" xfId="0" applyFont="1" applyFill="1" applyBorder="1" applyProtection="1">
      <protection locked="0"/>
    </xf>
    <xf numFmtId="0" fontId="30" fillId="10" borderId="128" xfId="0" applyFont="1" applyFill="1" applyBorder="1" applyAlignment="1" applyProtection="1">
      <alignment horizontal="center"/>
      <protection locked="0"/>
    </xf>
    <xf numFmtId="0" fontId="27" fillId="10" borderId="128" xfId="0" applyFont="1" applyFill="1" applyBorder="1" applyProtection="1">
      <protection hidden="1"/>
    </xf>
    <xf numFmtId="0" fontId="0" fillId="10" borderId="0" xfId="0" applyFill="1" applyBorder="1" applyProtection="1">
      <protection hidden="1"/>
    </xf>
    <xf numFmtId="0" fontId="27" fillId="10" borderId="128" xfId="0" quotePrefix="1" applyFont="1" applyFill="1" applyBorder="1" applyProtection="1">
      <protection hidden="1"/>
    </xf>
    <xf numFmtId="0" fontId="20" fillId="10" borderId="0" xfId="1" applyFont="1" applyFill="1" applyBorder="1" applyAlignment="1" applyProtection="1">
      <alignment horizontal="left"/>
      <protection hidden="1"/>
    </xf>
    <xf numFmtId="0" fontId="40" fillId="10" borderId="129" xfId="0" applyFont="1" applyFill="1" applyBorder="1" applyAlignment="1" applyProtection="1">
      <alignment horizontal="center" wrapText="1"/>
      <protection hidden="1"/>
    </xf>
    <xf numFmtId="0" fontId="40" fillId="10" borderId="45" xfId="0" applyFont="1" applyFill="1" applyBorder="1" applyAlignment="1" applyProtection="1">
      <alignment horizontal="center" wrapText="1"/>
      <protection hidden="1"/>
    </xf>
    <xf numFmtId="0" fontId="40" fillId="10" borderId="130" xfId="0" applyFont="1" applyFill="1" applyBorder="1" applyAlignment="1" applyProtection="1">
      <alignment horizontal="center" wrapText="1"/>
      <protection hidden="1"/>
    </xf>
    <xf numFmtId="0" fontId="28" fillId="10" borderId="131" xfId="0" applyFont="1" applyFill="1" applyBorder="1" applyAlignment="1" applyProtection="1">
      <alignment horizontal="right"/>
      <protection hidden="1"/>
    </xf>
    <xf numFmtId="0" fontId="28" fillId="10" borderId="131" xfId="0" applyFont="1" applyFill="1" applyBorder="1" applyProtection="1">
      <protection hidden="1"/>
    </xf>
    <xf numFmtId="0" fontId="31" fillId="10" borderId="131" xfId="0" applyFont="1" applyFill="1" applyBorder="1" applyProtection="1">
      <protection hidden="1"/>
    </xf>
    <xf numFmtId="0" fontId="12" fillId="10" borderId="131" xfId="0" applyFont="1" applyFill="1" applyBorder="1" applyAlignment="1" applyProtection="1">
      <alignment horizontal="center"/>
      <protection hidden="1"/>
    </xf>
    <xf numFmtId="0" fontId="27" fillId="10" borderId="131" xfId="0" applyFont="1" applyFill="1" applyBorder="1" applyProtection="1">
      <protection hidden="1"/>
    </xf>
    <xf numFmtId="0" fontId="41" fillId="10" borderId="132" xfId="0" applyFont="1" applyFill="1" applyBorder="1" applyAlignment="1" applyProtection="1">
      <alignment horizontal="center" wrapText="1"/>
      <protection locked="0"/>
    </xf>
    <xf numFmtId="0" fontId="41" fillId="10" borderId="133" xfId="0" applyFont="1" applyFill="1" applyBorder="1" applyAlignment="1" applyProtection="1">
      <alignment horizontal="center" wrapText="1"/>
      <protection locked="0"/>
    </xf>
    <xf numFmtId="0" fontId="41" fillId="10" borderId="134" xfId="0" applyFont="1" applyFill="1" applyBorder="1" applyAlignment="1" applyProtection="1">
      <alignment horizontal="center" wrapText="1"/>
      <protection locked="0"/>
    </xf>
    <xf numFmtId="0" fontId="26" fillId="10" borderId="135" xfId="0" applyFont="1" applyFill="1" applyBorder="1" applyAlignment="1" applyProtection="1">
      <alignment horizontal="center"/>
      <protection hidden="1"/>
    </xf>
    <xf numFmtId="0" fontId="10" fillId="10" borderId="136" xfId="0" applyFont="1" applyFill="1" applyBorder="1" applyAlignment="1" applyProtection="1">
      <alignment horizontal="center" vertical="center"/>
      <protection hidden="1"/>
    </xf>
    <xf numFmtId="0" fontId="20" fillId="10" borderId="136" xfId="0" applyFont="1" applyFill="1" applyBorder="1" applyAlignment="1" applyProtection="1">
      <alignment horizontal="center" wrapText="1"/>
      <protection hidden="1"/>
    </xf>
    <xf numFmtId="49" fontId="21" fillId="10" borderId="136" xfId="0" applyNumberFormat="1" applyFont="1" applyFill="1" applyBorder="1" applyAlignment="1" applyProtection="1">
      <alignment horizontal="center" vertical="center"/>
      <protection hidden="1"/>
    </xf>
    <xf numFmtId="0" fontId="10" fillId="10" borderId="136" xfId="0" applyFont="1" applyFill="1" applyBorder="1" applyAlignment="1" applyProtection="1">
      <alignment horizontal="center"/>
      <protection hidden="1"/>
    </xf>
    <xf numFmtId="0" fontId="21" fillId="10" borderId="136" xfId="0" applyFont="1" applyFill="1" applyBorder="1" applyAlignment="1" applyProtection="1">
      <alignment horizontal="center"/>
      <protection hidden="1"/>
    </xf>
    <xf numFmtId="0" fontId="11" fillId="10" borderId="136" xfId="0" applyFont="1" applyFill="1" applyBorder="1" applyAlignment="1" applyProtection="1">
      <alignment horizontal="center"/>
      <protection hidden="1"/>
    </xf>
    <xf numFmtId="0" fontId="21" fillId="10" borderId="136" xfId="0" applyFont="1" applyFill="1" applyBorder="1" applyAlignment="1" applyProtection="1">
      <alignment horizontal="center" vertical="center"/>
      <protection hidden="1"/>
    </xf>
    <xf numFmtId="0" fontId="0" fillId="10" borderId="136" xfId="0" applyFill="1" applyBorder="1" applyProtection="1">
      <protection hidden="1"/>
    </xf>
    <xf numFmtId="0" fontId="84" fillId="2" borderId="0" xfId="0" applyFont="1" applyFill="1" applyBorder="1" applyAlignment="1" applyProtection="1">
      <alignment vertical="center"/>
      <protection hidden="1"/>
    </xf>
    <xf numFmtId="0" fontId="85" fillId="2" borderId="0" xfId="0" applyFont="1" applyFill="1" applyBorder="1" applyAlignment="1" applyProtection="1">
      <alignment vertical="center"/>
      <protection hidden="1"/>
    </xf>
    <xf numFmtId="1" fontId="6" fillId="2" borderId="45"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wrapText="1"/>
      <protection hidden="1"/>
    </xf>
    <xf numFmtId="0" fontId="45" fillId="2" borderId="45" xfId="0" applyFont="1" applyFill="1" applyBorder="1" applyAlignment="1" applyProtection="1">
      <alignment vertical="center" wrapText="1"/>
      <protection hidden="1"/>
    </xf>
    <xf numFmtId="1" fontId="6" fillId="0" borderId="0" xfId="0" applyNumberFormat="1" applyFont="1" applyBorder="1" applyAlignment="1" applyProtection="1">
      <alignment horizontal="center"/>
      <protection hidden="1"/>
    </xf>
    <xf numFmtId="1" fontId="6" fillId="2" borderId="0" xfId="0" applyNumberFormat="1" applyFont="1" applyFill="1" applyBorder="1" applyAlignment="1" applyProtection="1">
      <alignment horizontal="center"/>
      <protection hidden="1"/>
    </xf>
    <xf numFmtId="1" fontId="6" fillId="0" borderId="0" xfId="0" applyNumberFormat="1" applyFont="1" applyFill="1" applyBorder="1" applyAlignment="1" applyProtection="1">
      <alignment horizontal="center"/>
      <protection hidden="1"/>
    </xf>
    <xf numFmtId="0" fontId="45" fillId="2" borderId="123" xfId="0" applyFont="1" applyFill="1" applyBorder="1" applyAlignment="1" applyProtection="1">
      <alignment vertical="center" wrapText="1"/>
      <protection hidden="1"/>
    </xf>
    <xf numFmtId="0" fontId="45" fillId="2" borderId="103" xfId="0" applyFont="1" applyFill="1" applyBorder="1" applyAlignment="1" applyProtection="1">
      <alignment horizontal="center" vertical="center" wrapText="1"/>
      <protection hidden="1"/>
    </xf>
    <xf numFmtId="0" fontId="45" fillId="2" borderId="0" xfId="0" applyFont="1" applyFill="1" applyBorder="1" applyAlignment="1" applyProtection="1">
      <alignment horizontal="center" vertical="center" textRotation="90"/>
      <protection hidden="1"/>
    </xf>
    <xf numFmtId="0" fontId="45" fillId="2" borderId="0" xfId="0" applyFont="1" applyFill="1" applyBorder="1" applyAlignment="1" applyProtection="1">
      <alignment horizontal="center" vertical="center"/>
      <protection hidden="1"/>
    </xf>
    <xf numFmtId="0" fontId="40" fillId="2" borderId="0" xfId="0" applyFont="1" applyFill="1" applyBorder="1" applyAlignment="1" applyProtection="1">
      <alignment horizontal="center" vertical="center"/>
      <protection hidden="1"/>
    </xf>
    <xf numFmtId="0" fontId="45" fillId="2" borderId="0" xfId="0" applyFont="1" applyFill="1" applyBorder="1" applyProtection="1">
      <protection hidden="1"/>
    </xf>
    <xf numFmtId="0" fontId="6" fillId="2" borderId="0" xfId="0" applyFont="1" applyFill="1" applyBorder="1" applyAlignment="1" applyProtection="1">
      <alignment horizontal="center"/>
      <protection locked="0"/>
    </xf>
    <xf numFmtId="1" fontId="6" fillId="2" borderId="112" xfId="0" applyNumberFormat="1" applyFont="1" applyFill="1" applyBorder="1" applyAlignment="1" applyProtection="1">
      <alignment horizontal="center"/>
      <protection locked="0"/>
    </xf>
    <xf numFmtId="1" fontId="6" fillId="2" borderId="113" xfId="0" applyNumberFormat="1" applyFont="1" applyFill="1" applyBorder="1" applyAlignment="1" applyProtection="1">
      <alignment horizontal="center"/>
      <protection locked="0"/>
    </xf>
    <xf numFmtId="0" fontId="40" fillId="2" borderId="118" xfId="0" applyFont="1" applyFill="1" applyBorder="1" applyAlignment="1" applyProtection="1">
      <alignment horizontal="center" vertical="center"/>
      <protection hidden="1"/>
    </xf>
    <xf numFmtId="0" fontId="40" fillId="2" borderId="114" xfId="0" applyFont="1" applyFill="1" applyBorder="1" applyAlignment="1" applyProtection="1">
      <alignment horizontal="center" vertical="center"/>
      <protection hidden="1"/>
    </xf>
    <xf numFmtId="0" fontId="40" fillId="2" borderId="45" xfId="0" applyFont="1" applyFill="1" applyBorder="1" applyAlignment="1" applyProtection="1">
      <alignment horizontal="center" vertical="center"/>
      <protection hidden="1"/>
    </xf>
    <xf numFmtId="0" fontId="40" fillId="2" borderId="102" xfId="0" applyFont="1" applyFill="1" applyBorder="1" applyAlignment="1" applyProtection="1">
      <alignment horizontal="center" vertical="center"/>
      <protection hidden="1"/>
    </xf>
    <xf numFmtId="1" fontId="6" fillId="2" borderId="107" xfId="0" applyNumberFormat="1" applyFont="1" applyFill="1" applyBorder="1" applyAlignment="1" applyProtection="1">
      <alignment horizontal="center"/>
      <protection hidden="1"/>
    </xf>
    <xf numFmtId="1" fontId="6" fillId="2" borderId="102" xfId="0" applyNumberFormat="1" applyFont="1" applyFill="1" applyBorder="1" applyAlignment="1" applyProtection="1">
      <alignment horizontal="center"/>
      <protection hidden="1"/>
    </xf>
    <xf numFmtId="170" fontId="6" fillId="2" borderId="13" xfId="0" applyNumberFormat="1" applyFont="1" applyFill="1" applyBorder="1" applyAlignment="1" applyProtection="1">
      <alignment horizontal="center"/>
    </xf>
    <xf numFmtId="170" fontId="6" fillId="2" borderId="9" xfId="0" applyNumberFormat="1" applyFont="1" applyFill="1" applyBorder="1" applyAlignment="1" applyProtection="1">
      <alignment horizontal="center"/>
    </xf>
    <xf numFmtId="170" fontId="6" fillId="2" borderId="25" xfId="0" applyNumberFormat="1" applyFont="1" applyFill="1" applyBorder="1" applyAlignment="1" applyProtection="1">
      <alignment horizontal="center"/>
    </xf>
    <xf numFmtId="0" fontId="6" fillId="2" borderId="1" xfId="0" applyFont="1" applyFill="1" applyBorder="1" applyAlignment="1" applyProtection="1">
      <alignment horizontal="center"/>
    </xf>
    <xf numFmtId="0" fontId="6" fillId="2" borderId="16" xfId="0" applyFont="1" applyFill="1" applyBorder="1" applyAlignment="1" applyProtection="1">
      <alignment horizontal="center"/>
    </xf>
    <xf numFmtId="0" fontId="42" fillId="2" borderId="102" xfId="0" applyFont="1" applyFill="1" applyBorder="1" applyAlignment="1" applyProtection="1">
      <alignment horizontal="center" vertical="center"/>
      <protection hidden="1"/>
    </xf>
    <xf numFmtId="1" fontId="6" fillId="2" borderId="100" xfId="0" applyNumberFormat="1" applyFont="1" applyFill="1" applyBorder="1" applyAlignment="1" applyProtection="1">
      <alignment horizontal="center"/>
      <protection hidden="1"/>
    </xf>
    <xf numFmtId="0" fontId="42" fillId="2" borderId="0" xfId="0" applyFont="1" applyFill="1" applyBorder="1" applyAlignment="1" applyProtection="1">
      <alignment horizontal="center" vertical="center"/>
      <protection hidden="1"/>
    </xf>
    <xf numFmtId="1" fontId="6" fillId="0" borderId="0" xfId="0" applyNumberFormat="1" applyFont="1" applyBorder="1" applyAlignment="1" applyProtection="1">
      <alignment horizontal="center"/>
      <protection locked="0"/>
    </xf>
    <xf numFmtId="0" fontId="45" fillId="2" borderId="45" xfId="0" applyFont="1" applyFill="1" applyBorder="1" applyAlignment="1" applyProtection="1">
      <alignment horizontal="center" vertical="center" wrapText="1"/>
      <protection hidden="1"/>
    </xf>
    <xf numFmtId="1" fontId="6" fillId="2" borderId="107" xfId="0" applyNumberFormat="1" applyFont="1" applyFill="1" applyBorder="1" applyAlignment="1" applyProtection="1">
      <alignment horizontal="center"/>
      <protection locked="0"/>
    </xf>
    <xf numFmtId="1" fontId="6" fillId="2" borderId="100" xfId="0" applyNumberFormat="1" applyFont="1" applyFill="1" applyBorder="1" applyAlignment="1" applyProtection="1">
      <alignment horizontal="center"/>
      <protection locked="0"/>
    </xf>
    <xf numFmtId="1" fontId="6" fillId="2" borderId="102" xfId="0" applyNumberFormat="1" applyFont="1" applyFill="1" applyBorder="1" applyAlignment="1" applyProtection="1">
      <alignment horizontal="center"/>
      <protection locked="0"/>
    </xf>
    <xf numFmtId="0" fontId="3" fillId="10" borderId="127" xfId="0" applyFont="1" applyFill="1" applyBorder="1" applyAlignment="1" applyProtection="1">
      <alignment horizontal="center" vertical="center"/>
      <protection hidden="1"/>
    </xf>
    <xf numFmtId="0" fontId="3" fillId="10" borderId="127" xfId="0" applyFont="1" applyFill="1" applyBorder="1" applyAlignment="1" applyProtection="1">
      <alignment horizontal="center" vertical="center" wrapText="1"/>
      <protection hidden="1"/>
    </xf>
    <xf numFmtId="0" fontId="81" fillId="10" borderId="128" xfId="0" applyFont="1" applyFill="1" applyBorder="1" applyAlignment="1" applyProtection="1">
      <alignment horizontal="center"/>
      <protection locked="0"/>
    </xf>
    <xf numFmtId="0" fontId="86" fillId="10" borderId="128" xfId="0" applyFont="1" applyFill="1" applyBorder="1" applyAlignment="1" applyProtection="1">
      <alignment horizontal="center"/>
      <protection hidden="1"/>
    </xf>
    <xf numFmtId="0" fontId="82" fillId="10" borderId="128" xfId="0" applyFont="1" applyFill="1" applyBorder="1" applyProtection="1">
      <protection locked="0"/>
    </xf>
    <xf numFmtId="0" fontId="3" fillId="10" borderId="137" xfId="0" applyFont="1" applyFill="1" applyBorder="1" applyAlignment="1" applyProtection="1">
      <alignment horizontal="right"/>
      <protection hidden="1"/>
    </xf>
    <xf numFmtId="1" fontId="6" fillId="2" borderId="11" xfId="0" applyNumberFormat="1"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protection locked="0"/>
    </xf>
    <xf numFmtId="0" fontId="87" fillId="10" borderId="128" xfId="0" applyFont="1" applyFill="1" applyBorder="1" applyProtection="1">
      <protection locked="0"/>
    </xf>
    <xf numFmtId="0" fontId="5" fillId="2" borderId="6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5" fillId="2" borderId="138" xfId="0" applyFont="1" applyFill="1" applyBorder="1" applyAlignment="1" applyProtection="1">
      <alignment horizontal="center"/>
      <protection hidden="1"/>
    </xf>
    <xf numFmtId="0" fontId="5" fillId="2" borderId="27" xfId="0" applyFont="1" applyFill="1" applyBorder="1" applyAlignment="1" applyProtection="1">
      <alignment horizontal="left"/>
      <protection hidden="1"/>
    </xf>
    <xf numFmtId="0" fontId="5" fillId="2" borderId="66" xfId="0" applyFont="1" applyFill="1" applyBorder="1" applyAlignment="1" applyProtection="1">
      <alignment horizontal="left"/>
      <protection hidden="1"/>
    </xf>
    <xf numFmtId="0" fontId="5" fillId="2" borderId="60" xfId="0" applyFont="1" applyFill="1" applyBorder="1" applyAlignment="1" applyProtection="1">
      <alignment horizontal="left"/>
      <protection hidden="1"/>
    </xf>
    <xf numFmtId="0" fontId="6" fillId="2" borderId="27" xfId="0" applyFont="1" applyFill="1" applyBorder="1" applyAlignment="1" applyProtection="1">
      <alignment horizontal="right"/>
      <protection hidden="1"/>
    </xf>
    <xf numFmtId="0" fontId="6" fillId="2" borderId="27" xfId="0" applyFont="1" applyFill="1" applyBorder="1" applyAlignment="1" applyProtection="1">
      <alignment horizontal="left"/>
      <protection hidden="1"/>
    </xf>
    <xf numFmtId="0" fontId="2"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5" fillId="2" borderId="5" xfId="0" applyFont="1" applyFill="1" applyBorder="1" applyAlignment="1" applyProtection="1">
      <alignment horizontal="center" textRotation="90"/>
      <protection hidden="1"/>
    </xf>
    <xf numFmtId="0" fontId="5" fillId="2" borderId="21" xfId="0" applyFont="1" applyFill="1" applyBorder="1" applyAlignment="1" applyProtection="1">
      <alignment horizontal="center" textRotation="90"/>
      <protection hidden="1"/>
    </xf>
    <xf numFmtId="0" fontId="3" fillId="2" borderId="2"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42" fillId="2" borderId="97" xfId="0" applyFont="1" applyFill="1" applyBorder="1" applyAlignment="1" applyProtection="1">
      <alignment horizontal="center" textRotation="90" wrapText="1"/>
      <protection hidden="1"/>
    </xf>
    <xf numFmtId="0" fontId="42" fillId="2" borderId="139" xfId="0" applyFont="1" applyFill="1" applyBorder="1" applyAlignment="1" applyProtection="1">
      <alignment horizontal="center" textRotation="90" wrapText="1"/>
      <protection hidden="1"/>
    </xf>
    <xf numFmtId="0" fontId="40" fillId="2" borderId="140" xfId="0" applyFont="1" applyFill="1" applyBorder="1" applyAlignment="1" applyProtection="1">
      <alignment horizontal="center" vertical="center" wrapText="1"/>
      <protection hidden="1"/>
    </xf>
    <xf numFmtId="0" fontId="40" fillId="2" borderId="105" xfId="0" applyFont="1" applyFill="1" applyBorder="1" applyAlignment="1" applyProtection="1">
      <alignment horizontal="center" vertical="center" wrapText="1"/>
      <protection hidden="1"/>
    </xf>
    <xf numFmtId="0" fontId="40" fillId="2" borderId="23" xfId="0" applyFont="1" applyFill="1" applyBorder="1" applyAlignment="1" applyProtection="1">
      <alignment horizontal="center" vertical="center" wrapText="1"/>
      <protection hidden="1"/>
    </xf>
    <xf numFmtId="0" fontId="5" fillId="2" borderId="55" xfId="0" applyFont="1" applyFill="1" applyBorder="1" applyAlignment="1" applyProtection="1">
      <alignment horizontal="left"/>
      <protection hidden="1"/>
    </xf>
    <xf numFmtId="0" fontId="40" fillId="2" borderId="123" xfId="0" applyFont="1" applyFill="1" applyBorder="1" applyAlignment="1" applyProtection="1">
      <alignment horizontal="center" vertical="center" wrapText="1"/>
      <protection hidden="1"/>
    </xf>
    <xf numFmtId="0" fontId="40" fillId="2" borderId="103" xfId="0" applyFont="1" applyFill="1" applyBorder="1" applyAlignment="1" applyProtection="1">
      <alignment horizontal="center" vertical="center" wrapText="1"/>
      <protection hidden="1"/>
    </xf>
    <xf numFmtId="0" fontId="40" fillId="2" borderId="93" xfId="0" applyFont="1" applyFill="1" applyBorder="1" applyAlignment="1" applyProtection="1">
      <alignment horizontal="center" vertical="center" wrapText="1"/>
      <protection hidden="1"/>
    </xf>
    <xf numFmtId="0" fontId="5" fillId="2" borderId="123" xfId="0" applyFont="1" applyFill="1" applyBorder="1" applyAlignment="1" applyProtection="1">
      <alignment horizontal="center" vertical="center" wrapText="1"/>
      <protection hidden="1"/>
    </xf>
    <xf numFmtId="0" fontId="5" fillId="2" borderId="93"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protection hidden="1"/>
    </xf>
    <xf numFmtId="49" fontId="3" fillId="2" borderId="0" xfId="0" applyNumberFormat="1" applyFont="1" applyFill="1" applyBorder="1" applyAlignment="1" applyProtection="1">
      <alignment horizontal="center"/>
      <protection hidden="1"/>
    </xf>
    <xf numFmtId="0" fontId="5" fillId="2" borderId="103" xfId="0" applyFont="1" applyFill="1" applyBorder="1" applyAlignment="1" applyProtection="1">
      <alignment horizontal="center" textRotation="90" wrapText="1"/>
      <protection hidden="1"/>
    </xf>
    <xf numFmtId="0" fontId="5" fillId="2" borderId="66" xfId="0" applyFont="1" applyFill="1" applyBorder="1" applyAlignment="1" applyProtection="1">
      <alignment horizontal="center" textRotation="90" wrapText="1"/>
      <protection hidden="1"/>
    </xf>
    <xf numFmtId="0" fontId="40" fillId="2" borderId="5" xfId="0" applyFont="1" applyFill="1" applyBorder="1" applyAlignment="1" applyProtection="1">
      <alignment horizontal="center" vertical="center" wrapText="1"/>
      <protection hidden="1"/>
    </xf>
    <xf numFmtId="0" fontId="40" fillId="2" borderId="2" xfId="0" applyFont="1" applyFill="1" applyBorder="1" applyAlignment="1" applyProtection="1">
      <alignment horizontal="center" vertical="center" wrapText="1"/>
      <protection hidden="1"/>
    </xf>
    <xf numFmtId="0" fontId="40" fillId="2" borderId="6" xfId="0" applyFont="1" applyFill="1" applyBorder="1" applyAlignment="1" applyProtection="1">
      <alignment horizontal="center" vertical="center" wrapText="1"/>
      <protection hidden="1"/>
    </xf>
    <xf numFmtId="0" fontId="46" fillId="2" borderId="55" xfId="0" applyFont="1" applyFill="1" applyBorder="1" applyAlignment="1" applyProtection="1">
      <alignment horizontal="center" vertical="center" textRotation="90"/>
      <protection hidden="1"/>
    </xf>
    <xf numFmtId="0" fontId="46" fillId="2" borderId="0" xfId="0" applyFont="1" applyFill="1" applyBorder="1" applyAlignment="1" applyProtection="1">
      <alignment horizontal="center" vertical="center" textRotation="90"/>
      <protection hidden="1"/>
    </xf>
    <xf numFmtId="49" fontId="5" fillId="2" borderId="0" xfId="0" applyNumberFormat="1" applyFont="1" applyFill="1" applyBorder="1" applyAlignment="1" applyProtection="1">
      <alignment horizontal="center"/>
      <protection hidden="1"/>
    </xf>
    <xf numFmtId="0" fontId="5" fillId="2" borderId="0" xfId="0" applyNumberFormat="1" applyFont="1" applyFill="1" applyBorder="1" applyAlignment="1" applyProtection="1">
      <alignment horizontal="center"/>
      <protection hidden="1"/>
    </xf>
    <xf numFmtId="0" fontId="5" fillId="2" borderId="138" xfId="0" applyNumberFormat="1" applyFont="1" applyFill="1" applyBorder="1" applyAlignment="1" applyProtection="1">
      <alignment horizontal="center"/>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alignment horizontal="left"/>
      <protection hidden="1"/>
    </xf>
    <xf numFmtId="0" fontId="3" fillId="10" borderId="127" xfId="0" applyFont="1" applyFill="1" applyBorder="1" applyAlignment="1" applyProtection="1">
      <alignment horizontal="center" vertical="center"/>
    </xf>
    <xf numFmtId="0" fontId="5" fillId="10" borderId="0" xfId="0" applyFont="1" applyFill="1" applyBorder="1" applyAlignment="1" applyProtection="1">
      <alignment horizontal="left" vertical="center" wrapText="1"/>
      <protection hidden="1"/>
    </xf>
    <xf numFmtId="0" fontId="20" fillId="10" borderId="138" xfId="1" applyFont="1" applyFill="1" applyBorder="1" applyAlignment="1" applyProtection="1">
      <alignment horizontal="center" wrapText="1"/>
      <protection hidden="1"/>
    </xf>
    <xf numFmtId="0" fontId="26" fillId="10" borderId="125" xfId="0" applyFont="1" applyFill="1" applyBorder="1" applyAlignment="1" applyProtection="1">
      <alignment horizontal="center" vertical="center" wrapText="1"/>
      <protection hidden="1"/>
    </xf>
    <xf numFmtId="0" fontId="5" fillId="10" borderId="154" xfId="0" applyFont="1" applyFill="1" applyBorder="1" applyAlignment="1" applyProtection="1">
      <alignment horizontal="center"/>
      <protection hidden="1"/>
    </xf>
    <xf numFmtId="0" fontId="5" fillId="10" borderId="155" xfId="0" applyFont="1" applyFill="1" applyBorder="1" applyAlignment="1" applyProtection="1">
      <alignment horizontal="center"/>
      <protection hidden="1"/>
    </xf>
    <xf numFmtId="0" fontId="5" fillId="10" borderId="156" xfId="0" applyFont="1" applyFill="1" applyBorder="1" applyAlignment="1" applyProtection="1">
      <alignment horizontal="center"/>
      <protection hidden="1"/>
    </xf>
    <xf numFmtId="0" fontId="0" fillId="11" borderId="157" xfId="0" applyFill="1" applyBorder="1" applyAlignment="1" applyProtection="1">
      <alignment horizontal="center"/>
      <protection hidden="1"/>
    </xf>
    <xf numFmtId="0" fontId="82" fillId="10" borderId="137" xfId="0" applyFont="1" applyFill="1" applyBorder="1" applyAlignment="1" applyProtection="1">
      <alignment horizontal="center" wrapText="1"/>
      <protection locked="0"/>
    </xf>
    <xf numFmtId="0" fontId="82" fillId="10" borderId="128" xfId="0" applyFont="1" applyFill="1" applyBorder="1" applyAlignment="1" applyProtection="1">
      <alignment horizontal="center" wrapText="1"/>
      <protection locked="0"/>
    </xf>
    <xf numFmtId="0" fontId="82" fillId="10" borderId="145" xfId="0" applyFont="1" applyFill="1" applyBorder="1" applyAlignment="1" applyProtection="1">
      <alignment horizontal="center" wrapText="1"/>
      <protection locked="0"/>
    </xf>
    <xf numFmtId="0" fontId="82" fillId="10" borderId="137" xfId="0" applyFont="1" applyFill="1" applyBorder="1" applyAlignment="1" applyProtection="1">
      <alignment horizontal="center"/>
      <protection locked="0"/>
    </xf>
    <xf numFmtId="0" fontId="82" fillId="10" borderId="128" xfId="0" applyFont="1" applyFill="1" applyBorder="1" applyAlignment="1" applyProtection="1">
      <alignment horizontal="center"/>
      <protection locked="0"/>
    </xf>
    <xf numFmtId="0" fontId="82" fillId="10" borderId="145" xfId="0" applyFont="1" applyFill="1" applyBorder="1" applyAlignment="1" applyProtection="1">
      <alignment horizontal="center"/>
      <protection locked="0"/>
    </xf>
    <xf numFmtId="0" fontId="20" fillId="10" borderId="0" xfId="1" applyFont="1" applyFill="1" applyBorder="1" applyAlignment="1" applyProtection="1">
      <alignment horizontal="left" wrapText="1"/>
      <protection hidden="1"/>
    </xf>
    <xf numFmtId="0" fontId="20" fillId="10" borderId="0" xfId="1" applyFont="1" applyFill="1" applyBorder="1" applyAlignment="1" applyProtection="1">
      <alignment horizontal="left"/>
      <protection hidden="1"/>
    </xf>
    <xf numFmtId="0" fontId="3" fillId="10" borderId="146" xfId="0" applyFont="1" applyFill="1" applyBorder="1" applyAlignment="1" applyProtection="1">
      <alignment horizontal="center" wrapText="1"/>
      <protection hidden="1"/>
    </xf>
    <xf numFmtId="0" fontId="3" fillId="10" borderId="147" xfId="0" applyFont="1" applyFill="1" applyBorder="1" applyAlignment="1" applyProtection="1">
      <alignment horizontal="center" wrapText="1"/>
      <protection hidden="1"/>
    </xf>
    <xf numFmtId="0" fontId="82" fillId="10" borderId="137" xfId="0" applyFont="1" applyFill="1" applyBorder="1" applyAlignment="1" applyProtection="1">
      <alignment horizontal="center" vertical="center"/>
      <protection locked="0"/>
    </xf>
    <xf numFmtId="0" fontId="82" fillId="10" borderId="128" xfId="0" applyFont="1" applyFill="1" applyBorder="1" applyAlignment="1" applyProtection="1">
      <alignment horizontal="center" vertical="center"/>
      <protection locked="0"/>
    </xf>
    <xf numFmtId="0" fontId="82" fillId="10" borderId="145" xfId="0" applyFont="1" applyFill="1" applyBorder="1" applyAlignment="1" applyProtection="1">
      <alignment horizontal="center" vertical="center"/>
      <protection locked="0"/>
    </xf>
    <xf numFmtId="0" fontId="82" fillId="10" borderId="148" xfId="0" applyFont="1" applyFill="1" applyBorder="1" applyAlignment="1" applyProtection="1">
      <alignment horizontal="center" vertical="center"/>
      <protection locked="0"/>
    </xf>
    <xf numFmtId="0" fontId="82" fillId="10" borderId="149" xfId="0" applyFont="1" applyFill="1" applyBorder="1" applyAlignment="1" applyProtection="1">
      <alignment horizontal="center" vertical="center"/>
      <protection locked="0"/>
    </xf>
    <xf numFmtId="0" fontId="82" fillId="10" borderId="150" xfId="0" applyFont="1" applyFill="1" applyBorder="1" applyAlignment="1" applyProtection="1">
      <alignment horizontal="center" vertical="center"/>
      <protection locked="0"/>
    </xf>
    <xf numFmtId="0" fontId="3" fillId="10" borderId="151" xfId="0" applyFont="1" applyFill="1" applyBorder="1" applyAlignment="1" applyProtection="1">
      <alignment horizontal="center" vertical="center"/>
      <protection hidden="1"/>
    </xf>
    <xf numFmtId="0" fontId="3" fillId="10" borderId="152" xfId="0" applyFont="1" applyFill="1" applyBorder="1" applyAlignment="1" applyProtection="1">
      <alignment horizontal="center" vertical="center"/>
      <protection hidden="1"/>
    </xf>
    <xf numFmtId="0" fontId="3" fillId="10" borderId="153" xfId="0" applyFont="1" applyFill="1" applyBorder="1" applyAlignment="1" applyProtection="1">
      <alignment horizontal="center" vertical="center"/>
      <protection hidden="1"/>
    </xf>
    <xf numFmtId="0" fontId="3" fillId="10" borderId="137" xfId="0" applyFont="1" applyFill="1" applyBorder="1" applyAlignment="1" applyProtection="1">
      <alignment horizontal="center"/>
      <protection hidden="1"/>
    </xf>
    <xf numFmtId="0" fontId="3" fillId="10" borderId="128" xfId="0" applyFont="1" applyFill="1" applyBorder="1" applyAlignment="1" applyProtection="1">
      <alignment horizontal="center"/>
      <protection hidden="1"/>
    </xf>
    <xf numFmtId="0" fontId="3" fillId="10" borderId="145" xfId="0" applyFont="1" applyFill="1" applyBorder="1" applyAlignment="1" applyProtection="1">
      <alignment horizontal="center"/>
      <protection hidden="1"/>
    </xf>
    <xf numFmtId="0" fontId="32" fillId="10" borderId="137" xfId="0" applyFont="1" applyFill="1" applyBorder="1" applyAlignment="1" applyProtection="1">
      <alignment horizontal="center"/>
      <protection hidden="1"/>
    </xf>
    <xf numFmtId="0" fontId="32" fillId="10" borderId="128" xfId="0" applyFont="1" applyFill="1" applyBorder="1" applyAlignment="1" applyProtection="1">
      <alignment horizontal="center"/>
      <protection hidden="1"/>
    </xf>
    <xf numFmtId="0" fontId="32" fillId="10" borderId="145" xfId="0" applyFont="1" applyFill="1" applyBorder="1" applyAlignment="1" applyProtection="1">
      <alignment horizontal="center"/>
      <protection hidden="1"/>
    </xf>
    <xf numFmtId="0" fontId="0" fillId="9" borderId="0" xfId="0" applyFill="1" applyAlignment="1">
      <alignment horizontal="center"/>
    </xf>
    <xf numFmtId="0" fontId="9" fillId="9" borderId="126" xfId="1" applyFill="1" applyBorder="1" applyAlignment="1" applyProtection="1">
      <alignment horizontal="left" vertical="top"/>
    </xf>
    <xf numFmtId="0" fontId="0" fillId="9" borderId="126" xfId="0" applyFill="1" applyBorder="1" applyAlignment="1">
      <alignment horizontal="left" vertical="top"/>
    </xf>
    <xf numFmtId="0" fontId="0" fillId="9" borderId="0" xfId="0" applyFill="1" applyAlignment="1">
      <alignment horizontal="left" vertical="top"/>
    </xf>
    <xf numFmtId="0" fontId="88" fillId="11" borderId="124" xfId="1" applyFont="1" applyFill="1" applyBorder="1" applyAlignment="1" applyProtection="1">
      <alignment horizontal="left" vertical="center"/>
      <protection hidden="1"/>
    </xf>
    <xf numFmtId="0" fontId="88" fillId="11" borderId="126" xfId="1" applyFont="1" applyFill="1" applyBorder="1" applyAlignment="1" applyProtection="1">
      <alignment horizontal="left" vertical="center"/>
      <protection hidden="1"/>
    </xf>
    <xf numFmtId="0" fontId="88" fillId="11" borderId="135" xfId="1" applyFont="1" applyFill="1" applyBorder="1" applyAlignment="1" applyProtection="1">
      <alignment horizontal="left" vertical="center"/>
      <protection hidden="1"/>
    </xf>
    <xf numFmtId="0" fontId="0" fillId="11" borderId="141" xfId="0" applyFill="1" applyBorder="1" applyAlignment="1" applyProtection="1">
      <alignment horizontal="center"/>
      <protection hidden="1"/>
    </xf>
    <xf numFmtId="0" fontId="0" fillId="11" borderId="142" xfId="0" applyFill="1" applyBorder="1" applyAlignment="1" applyProtection="1">
      <alignment horizontal="center"/>
      <protection hidden="1"/>
    </xf>
    <xf numFmtId="0" fontId="89" fillId="11" borderId="143" xfId="1" applyFont="1" applyFill="1" applyBorder="1" applyAlignment="1" applyProtection="1">
      <alignment horizontal="right" vertical="center"/>
      <protection hidden="1"/>
    </xf>
    <xf numFmtId="0" fontId="90" fillId="11" borderId="143" xfId="0" applyFont="1" applyFill="1" applyBorder="1" applyAlignment="1" applyProtection="1">
      <alignment horizontal="right" vertical="center"/>
      <protection hidden="1"/>
    </xf>
    <xf numFmtId="0" fontId="90" fillId="11" borderId="144" xfId="0" applyFont="1" applyFill="1" applyBorder="1" applyAlignment="1" applyProtection="1">
      <alignment horizontal="right" vertical="center"/>
      <protection hidden="1"/>
    </xf>
    <xf numFmtId="49" fontId="82" fillId="10" borderId="128" xfId="0" applyNumberFormat="1" applyFont="1" applyFill="1" applyBorder="1" applyAlignment="1" applyProtection="1">
      <alignment horizontal="center" vertical="center"/>
      <protection locked="0"/>
    </xf>
    <xf numFmtId="49" fontId="82" fillId="10" borderId="145" xfId="0" applyNumberFormat="1" applyFont="1" applyFill="1" applyBorder="1" applyAlignment="1" applyProtection="1">
      <alignment horizontal="center" vertical="center"/>
      <protection locked="0"/>
    </xf>
    <xf numFmtId="0" fontId="38" fillId="10" borderId="141" xfId="0" applyFont="1" applyFill="1" applyBorder="1" applyAlignment="1" applyProtection="1">
      <alignment horizontal="left" vertical="center" wrapText="1"/>
      <protection hidden="1"/>
    </xf>
    <xf numFmtId="0" fontId="38" fillId="10" borderId="0" xfId="0" applyFont="1" applyFill="1" applyBorder="1" applyAlignment="1" applyProtection="1">
      <alignment horizontal="left" vertical="center" wrapText="1"/>
      <protection hidden="1"/>
    </xf>
    <xf numFmtId="0" fontId="38" fillId="10" borderId="136" xfId="0" applyFont="1" applyFill="1" applyBorder="1" applyAlignment="1" applyProtection="1">
      <alignment horizontal="left" vertical="center" wrapText="1"/>
      <protection hidden="1"/>
    </xf>
    <xf numFmtId="0" fontId="38" fillId="10" borderId="142" xfId="0" applyFont="1" applyFill="1" applyBorder="1" applyAlignment="1" applyProtection="1">
      <alignment horizontal="left" vertical="center" wrapText="1"/>
      <protection hidden="1"/>
    </xf>
    <xf numFmtId="0" fontId="38" fillId="10" borderId="143" xfId="0" applyFont="1" applyFill="1" applyBorder="1" applyAlignment="1" applyProtection="1">
      <alignment horizontal="left" vertical="center" wrapText="1"/>
      <protection hidden="1"/>
    </xf>
    <xf numFmtId="0" fontId="38" fillId="10" borderId="144" xfId="0" applyFont="1" applyFill="1" applyBorder="1" applyAlignment="1" applyProtection="1">
      <alignment horizontal="left" vertical="center" wrapText="1"/>
      <protection hidden="1"/>
    </xf>
    <xf numFmtId="0" fontId="26" fillId="10" borderId="125"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14" fontId="3" fillId="2" borderId="0" xfId="0" applyNumberFormat="1" applyFont="1" applyFill="1" applyBorder="1" applyAlignment="1" applyProtection="1">
      <alignment horizontal="center"/>
      <protection hidden="1"/>
    </xf>
    <xf numFmtId="49" fontId="0" fillId="2" borderId="0" xfId="0" applyNumberFormat="1" applyFill="1" applyAlignment="1" applyProtection="1">
      <alignment horizontal="center"/>
      <protection hidden="1"/>
    </xf>
    <xf numFmtId="0" fontId="45" fillId="2" borderId="58" xfId="0" applyFont="1" applyFill="1" applyBorder="1" applyAlignment="1" applyProtection="1">
      <alignment horizontal="center" vertical="center" wrapText="1"/>
      <protection hidden="1"/>
    </xf>
    <xf numFmtId="0" fontId="45" fillId="2" borderId="158" xfId="0" applyFont="1" applyFill="1" applyBorder="1" applyAlignment="1" applyProtection="1">
      <alignment horizontal="center" vertical="center" wrapText="1"/>
      <protection hidden="1"/>
    </xf>
    <xf numFmtId="0" fontId="40" fillId="2" borderId="5" xfId="0" applyFont="1" applyFill="1" applyBorder="1" applyAlignment="1" applyProtection="1">
      <alignment horizontal="center" textRotation="90"/>
      <protection hidden="1"/>
    </xf>
    <xf numFmtId="0" fontId="40" fillId="2" borderId="21" xfId="0" applyFont="1" applyFill="1" applyBorder="1" applyAlignment="1" applyProtection="1">
      <alignment horizontal="center" textRotation="90"/>
      <protection hidden="1"/>
    </xf>
    <xf numFmtId="0" fontId="40" fillId="2" borderId="2" xfId="0" applyFont="1" applyFill="1" applyBorder="1" applyAlignment="1" applyProtection="1">
      <alignment horizontal="center" vertical="center"/>
      <protection hidden="1"/>
    </xf>
    <xf numFmtId="0" fontId="40" fillId="2" borderId="10" xfId="0" applyFont="1" applyFill="1" applyBorder="1" applyAlignment="1" applyProtection="1">
      <alignment horizontal="center" vertical="center"/>
      <protection hidden="1"/>
    </xf>
    <xf numFmtId="0" fontId="0" fillId="2" borderId="0" xfId="0" applyFill="1" applyAlignment="1" applyProtection="1">
      <alignment horizontal="center"/>
      <protection hidden="1"/>
    </xf>
    <xf numFmtId="0" fontId="3" fillId="2" borderId="0" xfId="0" applyNumberFormat="1" applyFont="1" applyFill="1" applyBorder="1" applyAlignment="1" applyProtection="1">
      <alignment horizontal="center"/>
      <protection hidden="1"/>
    </xf>
    <xf numFmtId="0" fontId="6" fillId="2" borderId="0" xfId="0" applyFont="1" applyFill="1" applyAlignment="1" applyProtection="1">
      <alignment horizontal="center" wrapText="1"/>
      <protection hidden="1"/>
    </xf>
    <xf numFmtId="0" fontId="6" fillId="2" borderId="0" xfId="0" applyFont="1" applyFill="1" applyAlignment="1" applyProtection="1">
      <alignment horizontal="center"/>
      <protection hidden="1"/>
    </xf>
    <xf numFmtId="0" fontId="45" fillId="2" borderId="55" xfId="0" applyFont="1" applyFill="1" applyBorder="1" applyAlignment="1" applyProtection="1">
      <alignment horizontal="center" vertical="center" wrapText="1"/>
      <protection hidden="1"/>
    </xf>
    <xf numFmtId="0" fontId="45" fillId="2" borderId="0" xfId="0" applyFont="1" applyFill="1" applyBorder="1" applyAlignment="1" applyProtection="1">
      <alignment horizontal="center" vertical="center" wrapText="1"/>
      <protection hidden="1"/>
    </xf>
    <xf numFmtId="0" fontId="45" fillId="2" borderId="0" xfId="0" applyFont="1" applyFill="1" applyBorder="1" applyAlignment="1" applyProtection="1">
      <alignment horizontal="center" vertical="center"/>
      <protection hidden="1"/>
    </xf>
    <xf numFmtId="0" fontId="45" fillId="2" borderId="0" xfId="0" applyFont="1" applyFill="1" applyBorder="1" applyAlignment="1" applyProtection="1">
      <alignment horizontal="center" textRotation="90" wrapText="1"/>
      <protection hidden="1"/>
    </xf>
    <xf numFmtId="0" fontId="45" fillId="2" borderId="0" xfId="0" applyFont="1" applyFill="1" applyBorder="1" applyAlignment="1" applyProtection="1">
      <alignment horizontal="center" wrapText="1"/>
      <protection hidden="1"/>
    </xf>
    <xf numFmtId="0" fontId="45" fillId="2" borderId="0" xfId="0" applyFont="1" applyFill="1" applyBorder="1" applyAlignment="1" applyProtection="1">
      <alignment horizontal="center" textRotation="90"/>
      <protection hidden="1"/>
    </xf>
    <xf numFmtId="0" fontId="45" fillId="2" borderId="0" xfId="0" applyFont="1" applyFill="1" applyBorder="1" applyAlignment="1" applyProtection="1">
      <alignment horizontal="center" vertical="center" textRotation="90"/>
      <protection hidden="1"/>
    </xf>
    <xf numFmtId="0" fontId="45" fillId="2" borderId="5" xfId="0" applyFont="1" applyFill="1" applyBorder="1" applyAlignment="1" applyProtection="1">
      <alignment horizontal="center" vertical="center" wrapText="1"/>
      <protection hidden="1"/>
    </xf>
    <xf numFmtId="0" fontId="45" fillId="2" borderId="2" xfId="0"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49" fontId="5" fillId="2" borderId="138" xfId="0" applyNumberFormat="1" applyFont="1" applyFill="1" applyBorder="1" applyAlignment="1" applyProtection="1">
      <alignment horizontal="center"/>
      <protection hidden="1"/>
    </xf>
    <xf numFmtId="0" fontId="42" fillId="2" borderId="93" xfId="0" applyFont="1" applyFill="1" applyBorder="1" applyAlignment="1" applyProtection="1">
      <alignment horizontal="center" textRotation="90" wrapText="1"/>
      <protection hidden="1"/>
    </xf>
    <xf numFmtId="0" fontId="42" fillId="2" borderId="22" xfId="0" applyFont="1" applyFill="1" applyBorder="1" applyAlignment="1" applyProtection="1">
      <alignment horizontal="center" textRotation="90" wrapText="1"/>
      <protection hidden="1"/>
    </xf>
    <xf numFmtId="0" fontId="5" fillId="2" borderId="123" xfId="0" applyFont="1" applyFill="1" applyBorder="1" applyAlignment="1" applyProtection="1">
      <alignment horizontal="center" textRotation="90" wrapText="1"/>
      <protection hidden="1"/>
    </xf>
    <xf numFmtId="0" fontId="5" fillId="2" borderId="114" xfId="0" applyFont="1" applyFill="1" applyBorder="1" applyAlignment="1" applyProtection="1">
      <alignment horizontal="center" textRotation="90" wrapText="1"/>
      <protection hidden="1"/>
    </xf>
    <xf numFmtId="0" fontId="42" fillId="2" borderId="65" xfId="0" applyFont="1" applyFill="1" applyBorder="1" applyAlignment="1" applyProtection="1">
      <alignment horizontal="center" textRotation="90" wrapText="1"/>
      <protection hidden="1"/>
    </xf>
    <xf numFmtId="0" fontId="42" fillId="2" borderId="96" xfId="0" applyFont="1" applyFill="1" applyBorder="1" applyAlignment="1" applyProtection="1">
      <alignment horizontal="center" vertical="center" textRotation="90"/>
      <protection hidden="1"/>
    </xf>
    <xf numFmtId="0" fontId="42" fillId="2" borderId="102" xfId="0" applyFont="1" applyFill="1" applyBorder="1" applyAlignment="1" applyProtection="1">
      <alignment horizontal="center" vertical="center" textRotation="90"/>
      <protection hidden="1"/>
    </xf>
    <xf numFmtId="0" fontId="42" fillId="2" borderId="105" xfId="0" applyFont="1" applyFill="1" applyBorder="1" applyAlignment="1" applyProtection="1">
      <alignment horizontal="center" vertical="center" textRotation="90"/>
      <protection hidden="1"/>
    </xf>
    <xf numFmtId="0" fontId="42" fillId="2" borderId="104" xfId="0" applyFont="1" applyFill="1" applyBorder="1" applyAlignment="1" applyProtection="1">
      <alignment horizontal="center" vertical="center" textRotation="90"/>
      <protection hidden="1"/>
    </xf>
    <xf numFmtId="0" fontId="40" fillId="2" borderId="159" xfId="0" applyFont="1" applyFill="1" applyBorder="1" applyAlignment="1" applyProtection="1">
      <alignment horizontal="center" vertical="center" textRotation="90" wrapText="1"/>
      <protection hidden="1"/>
    </xf>
    <xf numFmtId="0" fontId="40" fillId="2" borderId="160" xfId="0" applyFont="1" applyFill="1" applyBorder="1" applyAlignment="1" applyProtection="1">
      <alignment horizontal="center" vertical="center" textRotation="90" wrapText="1"/>
      <protection hidden="1"/>
    </xf>
    <xf numFmtId="0" fontId="3" fillId="2" borderId="0" xfId="0" applyFont="1" applyFill="1" applyBorder="1" applyAlignment="1" applyProtection="1">
      <alignment horizontal="center"/>
      <protection locked="0"/>
    </xf>
    <xf numFmtId="0" fontId="40" fillId="2" borderId="0" xfId="0" applyFont="1" applyFill="1" applyBorder="1" applyAlignment="1" applyProtection="1">
      <alignment horizontal="center" vertical="center" wrapText="1"/>
      <protection hidden="1"/>
    </xf>
    <xf numFmtId="0" fontId="5" fillId="2" borderId="0" xfId="0" applyNumberFormat="1" applyFont="1" applyFill="1" applyBorder="1" applyAlignment="1" applyProtection="1">
      <alignment horizontal="center"/>
      <protection locked="0"/>
    </xf>
    <xf numFmtId="0" fontId="6" fillId="2" borderId="103" xfId="0" applyFont="1" applyFill="1" applyBorder="1" applyAlignment="1" applyProtection="1">
      <alignment horizontal="left"/>
      <protection hidden="1"/>
    </xf>
    <xf numFmtId="168" fontId="3" fillId="2" borderId="0" xfId="0" applyNumberFormat="1" applyFont="1" applyFill="1" applyBorder="1" applyAlignment="1" applyProtection="1">
      <alignment horizontal="center"/>
      <protection hidden="1"/>
    </xf>
    <xf numFmtId="0" fontId="42" fillId="2" borderId="95" xfId="0" applyFont="1" applyFill="1" applyBorder="1" applyAlignment="1" applyProtection="1">
      <alignment horizontal="center" vertical="center" textRotation="90"/>
      <protection hidden="1"/>
    </xf>
    <xf numFmtId="0" fontId="42" fillId="2" borderId="101" xfId="0" applyFont="1" applyFill="1" applyBorder="1" applyAlignment="1" applyProtection="1">
      <alignment horizontal="center" vertical="center" textRotation="90"/>
      <protection hidden="1"/>
    </xf>
    <xf numFmtId="0" fontId="40" fillId="2" borderId="10" xfId="0" applyFont="1" applyFill="1" applyBorder="1" applyAlignment="1" applyProtection="1">
      <alignment horizontal="center" vertical="center" wrapText="1"/>
      <protection hidden="1"/>
    </xf>
    <xf numFmtId="0" fontId="43" fillId="2" borderId="0" xfId="0" applyFont="1" applyFill="1" applyBorder="1" applyAlignment="1" applyProtection="1">
      <alignment horizontal="center" vertical="center" wrapText="1"/>
      <protection hidden="1"/>
    </xf>
    <xf numFmtId="0" fontId="61" fillId="2" borderId="0" xfId="0" applyFont="1" applyFill="1" applyBorder="1" applyAlignment="1" applyProtection="1">
      <alignment horizontal="center" vertical="center" wrapText="1"/>
      <protection hidden="1"/>
    </xf>
    <xf numFmtId="0" fontId="61" fillId="2" borderId="0" xfId="0" applyFont="1" applyFill="1" applyBorder="1" applyAlignment="1" applyProtection="1">
      <alignment horizontal="center" vertical="center"/>
      <protection hidden="1"/>
    </xf>
    <xf numFmtId="0" fontId="43" fillId="2" borderId="0" xfId="0" applyFont="1" applyFill="1" applyBorder="1" applyAlignment="1" applyProtection="1">
      <alignment horizontal="center" vertical="center"/>
      <protection hidden="1"/>
    </xf>
    <xf numFmtId="0" fontId="75" fillId="2" borderId="32" xfId="0" applyFont="1" applyFill="1" applyBorder="1" applyAlignment="1" applyProtection="1">
      <alignment horizontal="center" vertical="center"/>
      <protection locked="0"/>
    </xf>
    <xf numFmtId="0" fontId="58" fillId="2" borderId="0" xfId="0" applyFont="1" applyFill="1" applyBorder="1" applyAlignment="1" applyProtection="1">
      <alignment horizontal="center" vertical="center" wrapText="1"/>
      <protection hidden="1"/>
    </xf>
    <xf numFmtId="0" fontId="62" fillId="2" borderId="0" xfId="0" applyFont="1" applyFill="1" applyBorder="1" applyAlignment="1" applyProtection="1">
      <alignment horizontal="center" vertical="center" wrapText="1"/>
      <protection hidden="1"/>
    </xf>
    <xf numFmtId="0" fontId="64" fillId="2" borderId="0" xfId="0" applyFont="1" applyFill="1" applyBorder="1" applyAlignment="1" applyProtection="1">
      <alignment horizontal="left" vertical="center"/>
      <protection hidden="1"/>
    </xf>
    <xf numFmtId="0" fontId="58" fillId="2" borderId="0" xfId="0" applyFont="1" applyFill="1" applyBorder="1" applyAlignment="1" applyProtection="1">
      <alignment horizontal="left" vertical="center"/>
      <protection hidden="1"/>
    </xf>
    <xf numFmtId="0" fontId="62" fillId="2" borderId="0" xfId="0" applyFont="1" applyFill="1" applyBorder="1" applyAlignment="1" applyProtection="1">
      <alignment horizontal="center" vertical="center"/>
      <protection hidden="1"/>
    </xf>
    <xf numFmtId="0" fontId="58" fillId="2" borderId="0" xfId="0" applyFont="1" applyFill="1" applyBorder="1" applyAlignment="1" applyProtection="1">
      <alignment horizontal="center" vertical="center"/>
      <protection hidden="1"/>
    </xf>
    <xf numFmtId="0" fontId="74" fillId="2" borderId="45" xfId="0" applyFont="1" applyFill="1" applyBorder="1" applyAlignment="1" applyProtection="1">
      <alignment horizontal="left" vertical="center" indent="1"/>
      <protection hidden="1"/>
    </xf>
    <xf numFmtId="0" fontId="43" fillId="2" borderId="0" xfId="0" applyFont="1" applyFill="1" applyBorder="1" applyAlignment="1" applyProtection="1">
      <alignment horizontal="left" vertical="center"/>
      <protection hidden="1"/>
    </xf>
    <xf numFmtId="0" fontId="61" fillId="2" borderId="0" xfId="0" applyFont="1" applyFill="1" applyBorder="1" applyAlignment="1" applyProtection="1">
      <alignment horizontal="left"/>
      <protection hidden="1"/>
    </xf>
    <xf numFmtId="0" fontId="43" fillId="2" borderId="0" xfId="0" applyFont="1" applyFill="1" applyBorder="1" applyAlignment="1" applyProtection="1">
      <alignment horizontal="right" vertical="center"/>
      <protection hidden="1"/>
    </xf>
    <xf numFmtId="0" fontId="61" fillId="2" borderId="0" xfId="0" applyFont="1" applyFill="1" applyBorder="1" applyAlignment="1" applyProtection="1">
      <alignment horizontal="right" vertical="center"/>
      <protection hidden="1"/>
    </xf>
    <xf numFmtId="2" fontId="62" fillId="2" borderId="0" xfId="0" applyNumberFormat="1" applyFont="1" applyFill="1" applyBorder="1" applyAlignment="1" applyProtection="1">
      <alignment horizontal="center" vertical="center"/>
      <protection hidden="1"/>
    </xf>
    <xf numFmtId="0" fontId="57" fillId="2" borderId="0" xfId="0" applyFont="1" applyFill="1" applyBorder="1" applyAlignment="1" applyProtection="1">
      <alignment horizontal="center" vertical="center"/>
      <protection hidden="1"/>
    </xf>
    <xf numFmtId="0" fontId="68" fillId="2" borderId="0" xfId="0" applyFont="1" applyFill="1" applyBorder="1" applyAlignment="1" applyProtection="1">
      <alignment horizontal="left" vertical="center"/>
      <protection hidden="1"/>
    </xf>
    <xf numFmtId="0" fontId="61" fillId="2" borderId="0" xfId="0" applyFont="1" applyFill="1" applyBorder="1" applyAlignment="1" applyProtection="1">
      <alignment horizontal="left" vertical="center"/>
      <protection hidden="1"/>
    </xf>
    <xf numFmtId="0" fontId="58" fillId="2" borderId="163" xfId="0" applyFont="1" applyFill="1" applyBorder="1" applyAlignment="1" applyProtection="1">
      <alignment horizontal="center" vertical="center"/>
      <protection hidden="1"/>
    </xf>
    <xf numFmtId="0" fontId="72" fillId="2" borderId="0" xfId="0" applyFont="1" applyFill="1" applyBorder="1" applyAlignment="1" applyProtection="1">
      <alignment horizontal="left" vertical="center" indent="1"/>
      <protection hidden="1"/>
    </xf>
    <xf numFmtId="0" fontId="62" fillId="2" borderId="0" xfId="0" applyFont="1" applyFill="1" applyBorder="1" applyAlignment="1" applyProtection="1">
      <alignment horizontal="left" vertical="center"/>
      <protection hidden="1"/>
    </xf>
    <xf numFmtId="2" fontId="58" fillId="2" borderId="0" xfId="0" applyNumberFormat="1" applyFont="1" applyFill="1" applyBorder="1" applyAlignment="1" applyProtection="1">
      <alignment horizontal="center" vertical="center"/>
      <protection hidden="1"/>
    </xf>
    <xf numFmtId="0" fontId="43" fillId="2" borderId="45" xfId="0" applyFont="1" applyFill="1" applyBorder="1" applyAlignment="1" applyProtection="1">
      <alignment horizontal="center" vertical="center"/>
      <protection hidden="1"/>
    </xf>
    <xf numFmtId="0" fontId="74" fillId="2" borderId="161" xfId="0" applyFont="1" applyFill="1" applyBorder="1" applyAlignment="1" applyProtection="1">
      <alignment horizontal="left" vertical="center"/>
      <protection hidden="1"/>
    </xf>
    <xf numFmtId="0" fontId="74" fillId="2" borderId="162" xfId="0" applyFont="1" applyFill="1" applyBorder="1" applyAlignment="1" applyProtection="1">
      <alignment horizontal="left" vertical="center"/>
      <protection hidden="1"/>
    </xf>
    <xf numFmtId="0" fontId="74" fillId="2" borderId="44" xfId="0" applyFont="1" applyFill="1" applyBorder="1" applyAlignment="1" applyProtection="1">
      <alignment horizontal="left" vertical="center"/>
      <protection hidden="1"/>
    </xf>
    <xf numFmtId="0" fontId="73" fillId="8" borderId="110" xfId="0" applyFont="1" applyFill="1" applyBorder="1" applyAlignment="1" applyProtection="1">
      <alignment horizontal="center" vertical="center"/>
      <protection hidden="1"/>
    </xf>
    <xf numFmtId="0" fontId="73" fillId="8" borderId="32" xfId="0" applyFont="1" applyFill="1" applyBorder="1" applyAlignment="1" applyProtection="1">
      <alignment horizontal="center" vertical="center"/>
      <protection hidden="1"/>
    </xf>
    <xf numFmtId="0" fontId="73" fillId="8" borderId="111" xfId="0" applyFont="1" applyFill="1" applyBorder="1" applyAlignment="1" applyProtection="1">
      <alignment horizontal="center" vertical="center"/>
      <protection hidden="1"/>
    </xf>
    <xf numFmtId="0" fontId="26" fillId="2" borderId="0" xfId="0" applyFont="1" applyFill="1" applyBorder="1" applyAlignment="1" applyProtection="1">
      <alignment horizontal="right" vertical="center"/>
      <protection hidden="1"/>
    </xf>
    <xf numFmtId="0" fontId="26" fillId="2" borderId="0" xfId="0" applyFont="1" applyFill="1" applyBorder="1" applyAlignment="1" applyProtection="1">
      <alignment horizontal="center" vertical="center"/>
      <protection hidden="1"/>
    </xf>
    <xf numFmtId="0" fontId="24" fillId="2" borderId="169" xfId="0" applyFont="1" applyFill="1" applyBorder="1" applyAlignment="1" applyProtection="1">
      <alignment horizontal="center" vertical="center" wrapText="1"/>
      <protection hidden="1"/>
    </xf>
    <xf numFmtId="0" fontId="24" fillId="2" borderId="170" xfId="0" applyFont="1" applyFill="1" applyBorder="1" applyAlignment="1" applyProtection="1">
      <alignment horizontal="center" vertical="center" wrapText="1"/>
      <protection hidden="1"/>
    </xf>
    <xf numFmtId="0" fontId="23" fillId="4" borderId="166" xfId="0" applyFont="1" applyFill="1" applyBorder="1" applyAlignment="1" applyProtection="1">
      <alignment horizontal="center" vertical="center" wrapText="1"/>
      <protection hidden="1"/>
    </xf>
    <xf numFmtId="0" fontId="23" fillId="4" borderId="167" xfId="0" applyFont="1" applyFill="1" applyBorder="1" applyAlignment="1" applyProtection="1">
      <alignment horizontal="center" vertical="center" wrapText="1"/>
      <protection hidden="1"/>
    </xf>
    <xf numFmtId="0" fontId="23" fillId="4" borderId="168" xfId="0" applyFont="1" applyFill="1" applyBorder="1" applyAlignment="1" applyProtection="1">
      <alignment horizontal="center" vertical="center" wrapText="1"/>
      <protection hidden="1"/>
    </xf>
    <xf numFmtId="0" fontId="26" fillId="2" borderId="43" xfId="0" applyFont="1" applyFill="1" applyBorder="1" applyAlignment="1" applyProtection="1">
      <alignment horizontal="left" vertical="center"/>
      <protection hidden="1"/>
    </xf>
    <xf numFmtId="0" fontId="26" fillId="2" borderId="171" xfId="0" applyFont="1" applyFill="1" applyBorder="1" applyAlignment="1" applyProtection="1">
      <alignment horizontal="right" vertical="center"/>
      <protection hidden="1"/>
    </xf>
    <xf numFmtId="0" fontId="23" fillId="5" borderId="166" xfId="0" applyFont="1" applyFill="1" applyBorder="1" applyAlignment="1" applyProtection="1">
      <alignment horizontal="center" vertical="center" wrapText="1"/>
      <protection hidden="1"/>
    </xf>
    <xf numFmtId="0" fontId="23" fillId="5" borderId="167" xfId="0" applyFont="1" applyFill="1" applyBorder="1" applyAlignment="1" applyProtection="1">
      <alignment horizontal="center" vertical="center" wrapText="1"/>
      <protection hidden="1"/>
    </xf>
    <xf numFmtId="0" fontId="23" fillId="5" borderId="168" xfId="0" applyFont="1" applyFill="1" applyBorder="1" applyAlignment="1" applyProtection="1">
      <alignment horizontal="center" vertical="center" wrapText="1"/>
      <protection hidden="1"/>
    </xf>
    <xf numFmtId="1" fontId="40" fillId="7" borderId="164" xfId="0" applyNumberFormat="1" applyFont="1" applyFill="1" applyBorder="1" applyAlignment="1" applyProtection="1">
      <alignment horizontal="center" vertical="center" textRotation="180" wrapText="1"/>
      <protection hidden="1"/>
    </xf>
    <xf numFmtId="1" fontId="40" fillId="7" borderId="54" xfId="0" applyNumberFormat="1" applyFont="1" applyFill="1" applyBorder="1" applyAlignment="1" applyProtection="1">
      <alignment horizontal="center" vertical="center" textRotation="180" wrapText="1"/>
      <protection hidden="1"/>
    </xf>
    <xf numFmtId="0" fontId="40" fillId="6" borderId="165" xfId="0" applyFont="1" applyFill="1" applyBorder="1" applyAlignment="1" applyProtection="1">
      <alignment horizontal="center" vertical="center" textRotation="180" wrapText="1"/>
      <protection hidden="1"/>
    </xf>
    <xf numFmtId="0" fontId="40" fillId="6" borderId="53" xfId="0" applyFont="1" applyFill="1" applyBorder="1" applyAlignment="1" applyProtection="1">
      <alignment horizontal="center" vertical="center" textRotation="180" wrapText="1"/>
      <protection hidden="1"/>
    </xf>
    <xf numFmtId="0" fontId="5" fillId="2" borderId="36" xfId="0" applyFont="1" applyFill="1" applyBorder="1" applyAlignment="1" applyProtection="1">
      <alignment horizontal="center" vertical="center"/>
      <protection hidden="1"/>
    </xf>
    <xf numFmtId="1" fontId="33" fillId="2" borderId="181" xfId="0" applyNumberFormat="1" applyFont="1" applyFill="1" applyBorder="1" applyAlignment="1" applyProtection="1">
      <alignment horizontal="center" vertical="center"/>
      <protection hidden="1"/>
    </xf>
    <xf numFmtId="0" fontId="33" fillId="2" borderId="181" xfId="0" applyFont="1" applyFill="1" applyBorder="1" applyAlignment="1" applyProtection="1">
      <alignment horizontal="center" vertical="center"/>
      <protection hidden="1"/>
    </xf>
    <xf numFmtId="0" fontId="33" fillId="2" borderId="214" xfId="0" applyFont="1" applyFill="1" applyBorder="1" applyAlignment="1" applyProtection="1">
      <alignment horizontal="center" vertical="center"/>
      <protection hidden="1"/>
    </xf>
    <xf numFmtId="14" fontId="33" fillId="2" borderId="176" xfId="0" applyNumberFormat="1" applyFont="1" applyFill="1" applyBorder="1" applyAlignment="1" applyProtection="1">
      <alignment horizontal="center" vertical="center"/>
      <protection hidden="1"/>
    </xf>
    <xf numFmtId="14" fontId="33" fillId="2" borderId="177" xfId="0" applyNumberFormat="1" applyFont="1" applyFill="1" applyBorder="1" applyAlignment="1" applyProtection="1">
      <alignment horizontal="center" vertical="center"/>
      <protection hidden="1"/>
    </xf>
    <xf numFmtId="14" fontId="33" fillId="2" borderId="178" xfId="0" applyNumberFormat="1" applyFont="1" applyFill="1" applyBorder="1" applyAlignment="1" applyProtection="1">
      <alignment horizontal="center" vertical="center"/>
      <protection hidden="1"/>
    </xf>
    <xf numFmtId="0" fontId="33" fillId="2" borderId="176" xfId="0" applyFont="1" applyFill="1" applyBorder="1" applyAlignment="1" applyProtection="1">
      <alignment horizontal="center" vertical="center"/>
      <protection hidden="1"/>
    </xf>
    <xf numFmtId="0" fontId="33" fillId="2" borderId="177" xfId="0" applyFont="1" applyFill="1" applyBorder="1" applyAlignment="1" applyProtection="1">
      <alignment horizontal="center" vertical="center"/>
      <protection hidden="1"/>
    </xf>
    <xf numFmtId="0" fontId="33" fillId="2" borderId="178" xfId="0" applyFont="1" applyFill="1" applyBorder="1" applyAlignment="1" applyProtection="1">
      <alignment horizontal="center" vertical="center"/>
      <protection hidden="1"/>
    </xf>
    <xf numFmtId="0" fontId="5" fillId="2" borderId="174" xfId="0" applyFont="1" applyFill="1" applyBorder="1" applyAlignment="1" applyProtection="1">
      <alignment horizontal="center" vertical="center"/>
      <protection hidden="1"/>
    </xf>
    <xf numFmtId="0" fontId="5" fillId="2" borderId="175"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211" xfId="0" applyFont="1" applyFill="1" applyBorder="1" applyAlignment="1" applyProtection="1">
      <alignment horizontal="center" vertical="center"/>
      <protection hidden="1"/>
    </xf>
    <xf numFmtId="0" fontId="42" fillId="2" borderId="36" xfId="0" applyFont="1" applyFill="1" applyBorder="1" applyAlignment="1" applyProtection="1">
      <alignment horizontal="center" vertical="center"/>
      <protection hidden="1"/>
    </xf>
    <xf numFmtId="2" fontId="6" fillId="2" borderId="200" xfId="0" applyNumberFormat="1" applyFont="1" applyFill="1" applyBorder="1" applyAlignment="1" applyProtection="1">
      <alignment horizontal="center" vertical="center"/>
      <protection hidden="1"/>
    </xf>
    <xf numFmtId="2" fontId="6" fillId="2" borderId="201" xfId="0" applyNumberFormat="1" applyFont="1" applyFill="1" applyBorder="1" applyAlignment="1" applyProtection="1">
      <alignment horizontal="center" vertical="center"/>
      <protection hidden="1"/>
    </xf>
    <xf numFmtId="2" fontId="6" fillId="2" borderId="59" xfId="0" applyNumberFormat="1" applyFont="1" applyFill="1" applyBorder="1" applyAlignment="1" applyProtection="1">
      <alignment horizontal="center" vertical="center"/>
      <protection hidden="1"/>
    </xf>
    <xf numFmtId="2" fontId="6" fillId="2" borderId="202" xfId="0" applyNumberFormat="1" applyFont="1" applyFill="1" applyBorder="1" applyAlignment="1" applyProtection="1">
      <alignment horizontal="center" vertical="center"/>
      <protection hidden="1"/>
    </xf>
    <xf numFmtId="2" fontId="6" fillId="2" borderId="183" xfId="0" applyNumberFormat="1" applyFont="1" applyFill="1" applyBorder="1" applyAlignment="1" applyProtection="1">
      <alignment horizontal="center" vertical="center"/>
      <protection hidden="1"/>
    </xf>
    <xf numFmtId="2" fontId="6" fillId="2" borderId="184" xfId="0" applyNumberFormat="1" applyFont="1" applyFill="1" applyBorder="1" applyAlignment="1" applyProtection="1">
      <alignment horizontal="center" vertical="center"/>
      <protection hidden="1"/>
    </xf>
    <xf numFmtId="0" fontId="34" fillId="2" borderId="90" xfId="0" applyFont="1" applyFill="1" applyBorder="1" applyAlignment="1" applyProtection="1">
      <alignment horizontal="left" vertical="center" wrapText="1"/>
      <protection hidden="1"/>
    </xf>
    <xf numFmtId="0" fontId="13" fillId="2" borderId="172" xfId="0" applyFont="1" applyFill="1" applyBorder="1" applyAlignment="1" applyProtection="1">
      <alignment horizontal="center" textRotation="90" wrapText="1"/>
      <protection hidden="1"/>
    </xf>
    <xf numFmtId="0" fontId="13" fillId="2" borderId="173" xfId="0" applyFont="1" applyFill="1" applyBorder="1" applyAlignment="1" applyProtection="1">
      <alignment horizontal="center" textRotation="90" wrapText="1"/>
      <protection hidden="1"/>
    </xf>
    <xf numFmtId="0" fontId="3" fillId="2" borderId="200" xfId="0" applyFont="1" applyFill="1" applyBorder="1" applyAlignment="1" applyProtection="1">
      <alignment horizontal="center" vertical="center" wrapText="1"/>
      <protection hidden="1"/>
    </xf>
    <xf numFmtId="0" fontId="3" fillId="2" borderId="28" xfId="0" applyFont="1" applyFill="1" applyBorder="1" applyAlignment="1" applyProtection="1">
      <alignment horizontal="center" vertical="center" wrapText="1"/>
      <protection hidden="1"/>
    </xf>
    <xf numFmtId="0" fontId="3" fillId="2" borderId="29" xfId="0" applyFont="1" applyFill="1" applyBorder="1" applyAlignment="1" applyProtection="1">
      <alignment horizontal="center" vertical="center" wrapText="1"/>
      <protection hidden="1"/>
    </xf>
    <xf numFmtId="0" fontId="5" fillId="2" borderId="212" xfId="0" applyFont="1" applyFill="1" applyBorder="1" applyAlignment="1" applyProtection="1">
      <alignment horizontal="center" vertical="center" wrapText="1"/>
      <protection hidden="1"/>
    </xf>
    <xf numFmtId="0" fontId="5" fillId="2" borderId="213" xfId="0" applyFont="1" applyFill="1" applyBorder="1" applyAlignment="1" applyProtection="1">
      <alignment horizontal="center" vertical="center" wrapText="1"/>
      <protection hidden="1"/>
    </xf>
    <xf numFmtId="0" fontId="13" fillId="2" borderId="179" xfId="0" applyFont="1" applyFill="1" applyBorder="1" applyAlignment="1" applyProtection="1">
      <alignment horizontal="center" textRotation="90" wrapText="1"/>
      <protection hidden="1"/>
    </xf>
    <xf numFmtId="0" fontId="13" fillId="2" borderId="180" xfId="0" applyFont="1" applyFill="1" applyBorder="1" applyAlignment="1" applyProtection="1">
      <alignment horizontal="center" textRotation="90" wrapText="1"/>
      <protection hidden="1"/>
    </xf>
    <xf numFmtId="0" fontId="6" fillId="2" borderId="0" xfId="0" applyFont="1" applyFill="1" applyAlignment="1" applyProtection="1">
      <alignment horizontal="left" vertical="center" wrapText="1"/>
      <protection hidden="1"/>
    </xf>
    <xf numFmtId="0" fontId="6" fillId="2" borderId="0" xfId="0" applyFont="1" applyFill="1" applyAlignment="1" applyProtection="1">
      <alignment horizontal="center" vertical="center" wrapText="1"/>
      <protection hidden="1"/>
    </xf>
    <xf numFmtId="2" fontId="6" fillId="2" borderId="179" xfId="0" applyNumberFormat="1" applyFont="1" applyFill="1" applyBorder="1" applyAlignment="1" applyProtection="1">
      <alignment horizontal="center" vertical="center"/>
      <protection hidden="1"/>
    </xf>
    <xf numFmtId="2" fontId="6" fillId="2" borderId="182" xfId="0" applyNumberFormat="1" applyFont="1" applyFill="1" applyBorder="1" applyAlignment="1" applyProtection="1">
      <alignment horizontal="center" vertical="center"/>
      <protection hidden="1"/>
    </xf>
    <xf numFmtId="0" fontId="34" fillId="2" borderId="176" xfId="0" applyFont="1" applyFill="1" applyBorder="1" applyAlignment="1" applyProtection="1">
      <alignment horizontal="center" vertical="center" wrapText="1"/>
      <protection hidden="1"/>
    </xf>
    <xf numFmtId="0" fontId="34" fillId="2" borderId="177" xfId="0" applyFont="1" applyFill="1" applyBorder="1" applyAlignment="1" applyProtection="1">
      <alignment horizontal="center" vertical="center" wrapText="1"/>
      <protection hidden="1"/>
    </xf>
    <xf numFmtId="0" fontId="34" fillId="2" borderId="178" xfId="0" applyFont="1" applyFill="1" applyBorder="1" applyAlignment="1" applyProtection="1">
      <alignment horizontal="center" vertical="center" wrapText="1"/>
      <protection hidden="1"/>
    </xf>
    <xf numFmtId="0" fontId="34" fillId="2" borderId="28" xfId="0" applyFont="1" applyFill="1" applyBorder="1" applyAlignment="1" applyProtection="1">
      <alignment horizontal="left" vertical="center" wrapText="1"/>
      <protection hidden="1"/>
    </xf>
    <xf numFmtId="0" fontId="5" fillId="2" borderId="41" xfId="0" applyFont="1" applyFill="1" applyBorder="1" applyAlignment="1" applyProtection="1">
      <alignment horizontal="center" vertical="center" wrapText="1"/>
      <protection hidden="1"/>
    </xf>
    <xf numFmtId="0" fontId="5" fillId="2" borderId="210" xfId="0" applyFont="1" applyFill="1" applyBorder="1" applyAlignment="1" applyProtection="1">
      <alignment horizontal="center" vertical="center" wrapText="1"/>
      <protection hidden="1"/>
    </xf>
    <xf numFmtId="0" fontId="6" fillId="2" borderId="185" xfId="0" applyFont="1" applyFill="1" applyBorder="1" applyAlignment="1" applyProtection="1">
      <alignment horizontal="center" vertical="center" wrapText="1"/>
      <protection hidden="1"/>
    </xf>
    <xf numFmtId="0" fontId="6" fillId="2" borderId="66" xfId="0" applyFont="1" applyFill="1" applyBorder="1" applyAlignment="1" applyProtection="1">
      <alignment horizontal="center" vertical="center" wrapText="1"/>
      <protection hidden="1"/>
    </xf>
    <xf numFmtId="0" fontId="6" fillId="2" borderId="186" xfId="0" applyFont="1" applyFill="1" applyBorder="1" applyAlignment="1" applyProtection="1">
      <alignment horizontal="center" vertical="center" wrapText="1"/>
      <protection hidden="1"/>
    </xf>
    <xf numFmtId="0" fontId="6" fillId="2" borderId="163"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6" fillId="2" borderId="187" xfId="0" applyFont="1" applyFill="1" applyBorder="1" applyAlignment="1" applyProtection="1">
      <alignment horizontal="center" vertical="center" wrapText="1"/>
      <protection hidden="1"/>
    </xf>
    <xf numFmtId="0" fontId="6" fillId="2" borderId="188" xfId="0" applyFont="1" applyFill="1" applyBorder="1" applyAlignment="1" applyProtection="1">
      <alignment horizontal="center" vertical="center" wrapText="1"/>
      <protection hidden="1"/>
    </xf>
    <xf numFmtId="0" fontId="6" fillId="2" borderId="189" xfId="0" applyFont="1" applyFill="1" applyBorder="1" applyAlignment="1" applyProtection="1">
      <alignment horizontal="center" vertical="center" wrapText="1"/>
      <protection hidden="1"/>
    </xf>
    <xf numFmtId="0" fontId="6" fillId="2" borderId="190" xfId="0" applyFont="1" applyFill="1" applyBorder="1" applyAlignment="1" applyProtection="1">
      <alignment horizontal="center" vertical="center" wrapText="1"/>
      <protection hidden="1"/>
    </xf>
    <xf numFmtId="2" fontId="8" fillId="2" borderId="40" xfId="0" applyNumberFormat="1" applyFont="1" applyFill="1" applyBorder="1" applyAlignment="1" applyProtection="1">
      <alignment horizontal="center" vertical="center" wrapText="1"/>
      <protection hidden="1"/>
    </xf>
    <xf numFmtId="2" fontId="8" fillId="2" borderId="38" xfId="0" applyNumberFormat="1" applyFont="1" applyFill="1" applyBorder="1" applyAlignment="1" applyProtection="1">
      <alignment horizontal="center" vertical="center" wrapText="1"/>
      <protection hidden="1"/>
    </xf>
    <xf numFmtId="0" fontId="45" fillId="2" borderId="197" xfId="0" applyFont="1" applyFill="1" applyBorder="1" applyAlignment="1" applyProtection="1">
      <alignment horizontal="center" vertical="center" wrapText="1"/>
      <protection hidden="1"/>
    </xf>
    <xf numFmtId="0" fontId="45" fillId="2" borderId="35" xfId="0" applyFont="1" applyFill="1" applyBorder="1" applyAlignment="1" applyProtection="1">
      <alignment horizontal="center" vertical="center" wrapText="1"/>
      <protection hidden="1"/>
    </xf>
    <xf numFmtId="0" fontId="40" fillId="2" borderId="113" xfId="0" applyFont="1" applyFill="1" applyBorder="1" applyAlignment="1" applyProtection="1">
      <alignment horizontal="center" vertical="center"/>
      <protection hidden="1"/>
    </xf>
    <xf numFmtId="0" fontId="40" fillId="2" borderId="40" xfId="0" applyFont="1" applyFill="1" applyBorder="1" applyAlignment="1" applyProtection="1">
      <alignment horizontal="center" vertical="center"/>
      <protection hidden="1"/>
    </xf>
    <xf numFmtId="0" fontId="8" fillId="2" borderId="198" xfId="0" applyFont="1" applyFill="1" applyBorder="1" applyAlignment="1" applyProtection="1">
      <alignment horizontal="center" vertical="center" wrapText="1"/>
      <protection hidden="1"/>
    </xf>
    <xf numFmtId="0" fontId="8" fillId="2" borderId="199" xfId="0" applyFont="1" applyFill="1" applyBorder="1" applyAlignment="1" applyProtection="1">
      <alignment horizontal="center" vertical="center" wrapText="1"/>
      <protection hidden="1"/>
    </xf>
    <xf numFmtId="0" fontId="8" fillId="2" borderId="192" xfId="0" applyFont="1" applyFill="1" applyBorder="1" applyAlignment="1" applyProtection="1">
      <alignment horizontal="center" vertical="center" wrapText="1"/>
      <protection hidden="1"/>
    </xf>
    <xf numFmtId="0" fontId="8" fillId="2" borderId="193"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top"/>
      <protection hidden="1"/>
    </xf>
    <xf numFmtId="0" fontId="0" fillId="2" borderId="0" xfId="0" applyFill="1" applyProtection="1">
      <protection hidden="1"/>
    </xf>
    <xf numFmtId="0" fontId="0" fillId="2" borderId="191" xfId="0" applyFill="1" applyBorder="1" applyProtection="1">
      <protection hidden="1"/>
    </xf>
    <xf numFmtId="0" fontId="0" fillId="2" borderId="192" xfId="0" applyFill="1" applyBorder="1" applyProtection="1">
      <protection hidden="1"/>
    </xf>
    <xf numFmtId="0" fontId="0" fillId="2" borderId="189" xfId="0" applyFill="1" applyBorder="1" applyProtection="1">
      <protection hidden="1"/>
    </xf>
    <xf numFmtId="0" fontId="0" fillId="2" borderId="193" xfId="0" applyFill="1" applyBorder="1" applyProtection="1">
      <protection hidden="1"/>
    </xf>
    <xf numFmtId="0" fontId="5" fillId="2" borderId="58" xfId="0" applyFont="1" applyFill="1" applyBorder="1" applyAlignment="1" applyProtection="1">
      <alignment horizontal="center" vertical="center"/>
      <protection hidden="1"/>
    </xf>
    <xf numFmtId="0" fontId="5" fillId="2" borderId="55" xfId="0" applyFont="1" applyFill="1" applyBorder="1" applyAlignment="1" applyProtection="1">
      <alignment horizontal="center" vertical="center"/>
      <protection hidden="1"/>
    </xf>
    <xf numFmtId="0" fontId="5" fillId="2" borderId="203" xfId="0" applyFont="1" applyFill="1" applyBorder="1" applyAlignment="1" applyProtection="1">
      <alignment horizontal="center" vertical="center"/>
      <protection hidden="1"/>
    </xf>
    <xf numFmtId="0" fontId="5" fillId="2" borderId="195" xfId="0" applyFont="1" applyFill="1" applyBorder="1" applyAlignment="1" applyProtection="1">
      <alignment horizontal="center" vertical="center"/>
      <protection hidden="1"/>
    </xf>
    <xf numFmtId="0" fontId="5" fillId="2" borderId="196"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5" fillId="2" borderId="28" xfId="0" applyFont="1" applyFill="1" applyBorder="1" applyAlignment="1" applyProtection="1">
      <alignment horizontal="left" vertical="center" wrapText="1"/>
      <protection hidden="1"/>
    </xf>
    <xf numFmtId="0" fontId="4" fillId="2" borderId="90" xfId="0" applyFont="1" applyFill="1" applyBorder="1" applyAlignment="1" applyProtection="1">
      <alignment horizontal="left" vertical="center" wrapText="1"/>
      <protection hidden="1"/>
    </xf>
    <xf numFmtId="0" fontId="34" fillId="2" borderId="90" xfId="0" applyFont="1" applyFill="1" applyBorder="1" applyAlignment="1" applyProtection="1">
      <alignment horizontal="center" vertical="center" wrapText="1"/>
      <protection hidden="1"/>
    </xf>
    <xf numFmtId="0" fontId="34" fillId="2" borderId="209"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left" vertical="center" wrapText="1"/>
      <protection hidden="1"/>
    </xf>
    <xf numFmtId="0" fontId="4" fillId="2" borderId="205" xfId="0" applyFont="1" applyFill="1" applyBorder="1" applyAlignment="1" applyProtection="1">
      <alignment horizontal="left" vertical="center" wrapText="1" indent="1"/>
      <protection hidden="1"/>
    </xf>
    <xf numFmtId="0" fontId="4" fillId="2" borderId="28" xfId="0" applyFont="1" applyFill="1" applyBorder="1" applyAlignment="1" applyProtection="1">
      <alignment horizontal="left" vertical="center" wrapText="1" indent="1"/>
      <protection hidden="1"/>
    </xf>
    <xf numFmtId="0" fontId="4" fillId="2" borderId="207" xfId="0" applyFont="1" applyFill="1" applyBorder="1" applyAlignment="1" applyProtection="1">
      <alignment horizontal="left" vertical="center" wrapText="1" indent="1"/>
      <protection hidden="1"/>
    </xf>
    <xf numFmtId="0" fontId="4" fillId="2" borderId="90" xfId="0" applyFont="1" applyFill="1" applyBorder="1" applyAlignment="1" applyProtection="1">
      <alignment horizontal="left" vertical="center" wrapText="1" indent="1"/>
      <protection hidden="1"/>
    </xf>
    <xf numFmtId="0" fontId="5" fillId="2" borderId="103" xfId="0" applyFont="1" applyFill="1" applyBorder="1" applyAlignment="1" applyProtection="1">
      <alignment horizontal="center" vertical="center"/>
      <protection hidden="1"/>
    </xf>
    <xf numFmtId="0" fontId="5" fillId="2" borderId="194" xfId="0" applyFont="1" applyFill="1" applyBorder="1" applyAlignment="1" applyProtection="1">
      <alignment horizontal="center" vertical="center"/>
      <protection hidden="1"/>
    </xf>
    <xf numFmtId="0" fontId="13" fillId="2" borderId="201" xfId="0" applyFont="1" applyFill="1" applyBorder="1" applyAlignment="1" applyProtection="1">
      <alignment horizontal="center" textRotation="90" wrapText="1"/>
      <protection hidden="1"/>
    </xf>
    <xf numFmtId="0" fontId="13" fillId="2" borderId="204" xfId="0" applyFont="1" applyFill="1" applyBorder="1" applyAlignment="1" applyProtection="1">
      <alignment horizontal="center" textRotation="90" wrapText="1"/>
      <protection hidden="1"/>
    </xf>
    <xf numFmtId="0" fontId="3" fillId="2" borderId="205" xfId="0" applyFont="1" applyFill="1" applyBorder="1" applyAlignment="1" applyProtection="1">
      <alignment horizontal="center" vertical="center"/>
      <protection hidden="1"/>
    </xf>
    <xf numFmtId="0" fontId="3" fillId="2" borderId="206" xfId="0" applyFont="1" applyFill="1" applyBorder="1" applyAlignment="1" applyProtection="1">
      <alignment horizontal="center" vertical="center"/>
      <protection hidden="1"/>
    </xf>
    <xf numFmtId="0" fontId="3" fillId="2" borderId="207" xfId="0" applyFont="1" applyFill="1" applyBorder="1" applyAlignment="1" applyProtection="1">
      <alignment horizontal="center" vertical="center"/>
      <protection hidden="1"/>
    </xf>
    <xf numFmtId="0" fontId="3" fillId="2" borderId="208" xfId="0"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0" fillId="0" borderId="66" xfId="0" applyBorder="1" applyProtection="1">
      <protection hidden="1"/>
    </xf>
    <xf numFmtId="0" fontId="0" fillId="0" borderId="186" xfId="0" applyBorder="1" applyProtection="1">
      <protection hidden="1"/>
    </xf>
    <xf numFmtId="0" fontId="0" fillId="0" borderId="163" xfId="0" applyBorder="1" applyProtection="1">
      <protection hidden="1"/>
    </xf>
    <xf numFmtId="0" fontId="0" fillId="0" borderId="0" xfId="0" applyProtection="1">
      <protection hidden="1"/>
    </xf>
    <xf numFmtId="0" fontId="0" fillId="0" borderId="187" xfId="0" applyBorder="1" applyProtection="1">
      <protection hidden="1"/>
    </xf>
    <xf numFmtId="0" fontId="0" fillId="0" borderId="188" xfId="0" applyBorder="1" applyProtection="1">
      <protection hidden="1"/>
    </xf>
    <xf numFmtId="0" fontId="0" fillId="0" borderId="189" xfId="0" applyBorder="1" applyProtection="1">
      <protection hidden="1"/>
    </xf>
    <xf numFmtId="0" fontId="0" fillId="0" borderId="190" xfId="0" applyBorder="1" applyProtection="1">
      <protection hidden="1"/>
    </xf>
    <xf numFmtId="0" fontId="43" fillId="2" borderId="63" xfId="0" applyFont="1" applyFill="1" applyBorder="1" applyAlignment="1" applyProtection="1">
      <alignment horizontal="left" vertical="center"/>
      <protection hidden="1"/>
    </xf>
    <xf numFmtId="0" fontId="43" fillId="2" borderId="22" xfId="0" applyFont="1" applyFill="1" applyBorder="1" applyAlignment="1" applyProtection="1">
      <alignment horizontal="left" vertical="center"/>
      <protection hidden="1"/>
    </xf>
    <xf numFmtId="0" fontId="43" fillId="2" borderId="40" xfId="0" applyFont="1" applyFill="1" applyBorder="1" applyAlignment="1" applyProtection="1">
      <alignment horizontal="center" vertical="center"/>
      <protection hidden="1"/>
    </xf>
    <xf numFmtId="0" fontId="43" fillId="2" borderId="106" xfId="0" applyFont="1" applyFill="1" applyBorder="1" applyAlignment="1" applyProtection="1">
      <alignment horizontal="center" vertical="center"/>
      <protection hidden="1"/>
    </xf>
    <xf numFmtId="0" fontId="43" fillId="2" borderId="100" xfId="0" applyFont="1" applyFill="1" applyBorder="1" applyAlignment="1" applyProtection="1">
      <alignment horizontal="center" vertical="center"/>
      <protection hidden="1"/>
    </xf>
    <xf numFmtId="0" fontId="43" fillId="2" borderId="140" xfId="0" applyFont="1" applyFill="1" applyBorder="1" applyAlignment="1" applyProtection="1">
      <alignment horizontal="center" vertical="center"/>
      <protection hidden="1"/>
    </xf>
    <xf numFmtId="0" fontId="43" fillId="2" borderId="105" xfId="0" applyFont="1" applyFill="1" applyBorder="1" applyAlignment="1" applyProtection="1">
      <alignment horizontal="center" vertical="center"/>
      <protection hidden="1"/>
    </xf>
    <xf numFmtId="0" fontId="43" fillId="2" borderId="96" xfId="0" applyFont="1" applyFill="1" applyBorder="1" applyAlignment="1" applyProtection="1">
      <alignment horizontal="center" vertical="center"/>
      <protection hidden="1"/>
    </xf>
    <xf numFmtId="0" fontId="78" fillId="2" borderId="0" xfId="0" applyFont="1" applyFill="1" applyBorder="1" applyAlignment="1" applyProtection="1">
      <alignment horizontal="center" vertical="center"/>
      <protection locked="0" hidden="1"/>
    </xf>
    <xf numFmtId="0" fontId="61" fillId="2" borderId="58" xfId="0" applyFont="1" applyFill="1" applyBorder="1" applyAlignment="1" applyProtection="1">
      <alignment horizontal="center" vertical="center"/>
      <protection hidden="1"/>
    </xf>
    <xf numFmtId="0" fontId="61" fillId="2" borderId="55" xfId="0" applyFont="1" applyFill="1" applyBorder="1" applyAlignment="1" applyProtection="1">
      <alignment horizontal="center" vertical="center"/>
      <protection hidden="1"/>
    </xf>
    <xf numFmtId="0" fontId="61" fillId="2" borderId="56" xfId="0" applyFont="1" applyFill="1" applyBorder="1" applyAlignment="1" applyProtection="1">
      <alignment horizontal="center" vertical="center"/>
      <protection hidden="1"/>
    </xf>
    <xf numFmtId="0" fontId="61" fillId="2" borderId="15" xfId="0" applyFont="1" applyFill="1" applyBorder="1" applyAlignment="1" applyProtection="1">
      <alignment horizontal="center" vertical="center"/>
      <protection hidden="1"/>
    </xf>
    <xf numFmtId="0" fontId="61" fillId="2" borderId="138" xfId="0" applyFont="1" applyFill="1" applyBorder="1" applyAlignment="1" applyProtection="1">
      <alignment horizontal="center" vertical="center"/>
      <protection hidden="1"/>
    </xf>
    <xf numFmtId="0" fontId="61" fillId="2" borderId="59" xfId="0" applyFont="1" applyFill="1" applyBorder="1" applyAlignment="1" applyProtection="1">
      <alignment horizontal="center" vertical="center"/>
      <protection hidden="1"/>
    </xf>
    <xf numFmtId="0" fontId="61" fillId="2" borderId="43" xfId="0" applyFont="1" applyFill="1" applyBorder="1" applyAlignment="1" applyProtection="1">
      <alignment horizontal="center" vertical="center"/>
      <protection hidden="1"/>
    </xf>
    <xf numFmtId="0" fontId="61" fillId="2" borderId="57" xfId="0" applyFont="1" applyFill="1" applyBorder="1" applyAlignment="1" applyProtection="1">
      <alignment horizontal="center" vertical="center"/>
      <protection hidden="1"/>
    </xf>
    <xf numFmtId="0" fontId="43" fillId="2" borderId="27" xfId="0" applyFont="1" applyFill="1" applyBorder="1" applyAlignment="1" applyProtection="1">
      <alignment horizontal="left" vertical="center"/>
      <protection hidden="1"/>
    </xf>
    <xf numFmtId="0" fontId="68" fillId="2" borderId="27" xfId="0" applyFont="1" applyFill="1" applyBorder="1" applyAlignment="1" applyProtection="1">
      <alignment horizontal="left" vertical="center"/>
      <protection hidden="1"/>
    </xf>
    <xf numFmtId="0" fontId="68" fillId="2" borderId="215" xfId="0" applyFont="1" applyFill="1" applyBorder="1" applyAlignment="1" applyProtection="1">
      <alignment horizontal="left" vertical="center"/>
      <protection hidden="1"/>
    </xf>
    <xf numFmtId="0" fontId="43" fillId="2" borderId="55" xfId="0" applyFont="1" applyFill="1" applyBorder="1" applyAlignment="1" applyProtection="1">
      <alignment horizontal="center" vertical="center"/>
      <protection hidden="1"/>
    </xf>
    <xf numFmtId="0" fontId="64" fillId="2" borderId="55" xfId="0" applyFont="1" applyFill="1" applyBorder="1" applyAlignment="1" applyProtection="1">
      <alignment horizontal="left" vertical="center"/>
      <protection hidden="1"/>
    </xf>
    <xf numFmtId="0" fontId="64" fillId="2" borderId="56" xfId="0" applyFont="1" applyFill="1" applyBorder="1" applyAlignment="1" applyProtection="1">
      <alignment horizontal="left" vertical="center"/>
      <protection hidden="1"/>
    </xf>
    <xf numFmtId="0" fontId="64" fillId="2" borderId="60" xfId="0" applyFont="1" applyFill="1" applyBorder="1" applyAlignment="1" applyProtection="1">
      <alignment horizontal="left" vertical="center"/>
      <protection hidden="1"/>
    </xf>
    <xf numFmtId="0" fontId="64" fillId="2" borderId="221" xfId="0" applyFont="1" applyFill="1" applyBorder="1" applyAlignment="1" applyProtection="1">
      <alignment horizontal="left" vertical="center"/>
      <protection hidden="1"/>
    </xf>
    <xf numFmtId="0" fontId="61" fillId="2" borderId="27" xfId="0" applyFont="1" applyFill="1" applyBorder="1" applyAlignment="1" applyProtection="1">
      <alignment horizontal="left" vertical="center"/>
      <protection hidden="1"/>
    </xf>
    <xf numFmtId="0" fontId="61" fillId="2" borderId="215" xfId="0" applyFont="1" applyFill="1" applyBorder="1" applyAlignment="1" applyProtection="1">
      <alignment horizontal="left" vertical="center"/>
      <protection hidden="1"/>
    </xf>
    <xf numFmtId="0" fontId="43" fillId="2" borderId="55" xfId="0" applyFont="1" applyFill="1" applyBorder="1" applyAlignment="1" applyProtection="1">
      <alignment horizontal="left" vertical="center"/>
      <protection hidden="1"/>
    </xf>
    <xf numFmtId="0" fontId="43" fillId="2" borderId="60" xfId="0" applyFont="1" applyFill="1" applyBorder="1" applyAlignment="1" applyProtection="1">
      <alignment horizontal="left" vertical="center"/>
      <protection hidden="1"/>
    </xf>
    <xf numFmtId="49" fontId="43" fillId="2" borderId="55" xfId="0" applyNumberFormat="1" applyFont="1" applyFill="1" applyBorder="1" applyAlignment="1" applyProtection="1">
      <alignment horizontal="center" vertical="center"/>
      <protection hidden="1"/>
    </xf>
    <xf numFmtId="0" fontId="57" fillId="2" borderId="58" xfId="0" applyFont="1" applyFill="1" applyBorder="1" applyAlignment="1" applyProtection="1">
      <alignment horizontal="center" vertical="center" textRotation="90" wrapText="1"/>
      <protection hidden="1"/>
    </xf>
    <xf numFmtId="0" fontId="57" fillId="2" borderId="55" xfId="0" applyFont="1" applyFill="1" applyBorder="1" applyAlignment="1" applyProtection="1">
      <alignment horizontal="center" vertical="center" textRotation="90" wrapText="1"/>
      <protection hidden="1"/>
    </xf>
    <xf numFmtId="0" fontId="57" fillId="2" borderId="56" xfId="0" applyFont="1" applyFill="1" applyBorder="1" applyAlignment="1" applyProtection="1">
      <alignment horizontal="center" vertical="center" textRotation="90" wrapText="1"/>
      <protection hidden="1"/>
    </xf>
    <xf numFmtId="0" fontId="57" fillId="2" borderId="15" xfId="0" applyFont="1" applyFill="1" applyBorder="1" applyAlignment="1" applyProtection="1">
      <alignment horizontal="center" vertical="center" textRotation="90" wrapText="1"/>
      <protection hidden="1"/>
    </xf>
    <xf numFmtId="0" fontId="57" fillId="2" borderId="0" xfId="0" applyFont="1" applyFill="1" applyBorder="1" applyAlignment="1" applyProtection="1">
      <alignment horizontal="center" vertical="center" textRotation="90" wrapText="1"/>
      <protection hidden="1"/>
    </xf>
    <xf numFmtId="0" fontId="57" fillId="2" borderId="138" xfId="0" applyFont="1" applyFill="1" applyBorder="1" applyAlignment="1" applyProtection="1">
      <alignment horizontal="center" vertical="center" textRotation="90" wrapText="1"/>
      <protection hidden="1"/>
    </xf>
    <xf numFmtId="0" fontId="57" fillId="2" borderId="59" xfId="0" applyFont="1" applyFill="1" applyBorder="1" applyAlignment="1" applyProtection="1">
      <alignment horizontal="center" vertical="center" textRotation="90" wrapText="1"/>
      <protection hidden="1"/>
    </xf>
    <xf numFmtId="0" fontId="57" fillId="2" borderId="43" xfId="0" applyFont="1" applyFill="1" applyBorder="1" applyAlignment="1" applyProtection="1">
      <alignment horizontal="center" vertical="center" textRotation="90" wrapText="1"/>
      <protection hidden="1"/>
    </xf>
    <xf numFmtId="0" fontId="57" fillId="2" borderId="57" xfId="0" applyFont="1" applyFill="1" applyBorder="1" applyAlignment="1" applyProtection="1">
      <alignment horizontal="center" vertical="center" textRotation="90" wrapText="1"/>
      <protection hidden="1"/>
    </xf>
    <xf numFmtId="0" fontId="61" fillId="2" borderId="27" xfId="0" applyFont="1" applyFill="1" applyBorder="1" applyAlignment="1" applyProtection="1">
      <alignment horizontal="right" vertical="center"/>
      <protection hidden="1"/>
    </xf>
    <xf numFmtId="0" fontId="58" fillId="2" borderId="45" xfId="0" applyFont="1" applyFill="1" applyBorder="1" applyAlignment="1" applyProtection="1">
      <alignment horizontal="left" vertical="center" wrapText="1"/>
      <protection hidden="1"/>
    </xf>
    <xf numFmtId="0" fontId="43" fillId="2" borderId="100" xfId="0" applyFont="1" applyFill="1" applyBorder="1" applyAlignment="1" applyProtection="1">
      <alignment horizontal="right" vertical="center"/>
      <protection hidden="1"/>
    </xf>
    <xf numFmtId="0" fontId="43" fillId="2" borderId="27" xfId="0" applyFont="1" applyFill="1" applyBorder="1" applyAlignment="1" applyProtection="1">
      <alignment horizontal="right" vertical="center"/>
      <protection hidden="1"/>
    </xf>
    <xf numFmtId="0" fontId="44" fillId="2" borderId="99" xfId="0" applyFont="1" applyFill="1" applyBorder="1" applyAlignment="1" applyProtection="1">
      <alignment horizontal="left" vertical="center"/>
      <protection hidden="1"/>
    </xf>
    <xf numFmtId="0" fontId="44" fillId="2" borderId="106" xfId="0" applyFont="1" applyFill="1" applyBorder="1" applyAlignment="1" applyProtection="1">
      <alignment horizontal="left" vertical="center"/>
      <protection hidden="1"/>
    </xf>
    <xf numFmtId="0" fontId="44" fillId="2" borderId="224" xfId="0" applyFont="1" applyFill="1" applyBorder="1" applyAlignment="1" applyProtection="1">
      <alignment horizontal="left" vertical="center"/>
      <protection hidden="1"/>
    </xf>
    <xf numFmtId="0" fontId="44" fillId="2" borderId="225" xfId="0" applyFont="1" applyFill="1" applyBorder="1" applyAlignment="1" applyProtection="1">
      <alignment horizontal="left" vertical="center"/>
      <protection hidden="1"/>
    </xf>
    <xf numFmtId="0" fontId="61" fillId="2" borderId="105" xfId="0" applyFont="1" applyFill="1" applyBorder="1" applyAlignment="1" applyProtection="1">
      <alignment horizontal="center" vertical="center"/>
      <protection hidden="1"/>
    </xf>
    <xf numFmtId="0" fontId="61" fillId="2" borderId="23" xfId="0" applyFont="1" applyFill="1" applyBorder="1" applyAlignment="1" applyProtection="1">
      <alignment horizontal="center" vertical="center"/>
      <protection hidden="1"/>
    </xf>
    <xf numFmtId="0" fontId="61" fillId="2" borderId="104" xfId="0" applyFont="1" applyFill="1" applyBorder="1" applyAlignment="1" applyProtection="1">
      <alignment horizontal="center" vertical="center"/>
      <protection hidden="1"/>
    </xf>
    <xf numFmtId="0" fontId="61" fillId="2" borderId="20" xfId="0" applyFont="1" applyFill="1" applyBorder="1" applyAlignment="1" applyProtection="1">
      <alignment horizontal="center" vertical="center"/>
      <protection hidden="1"/>
    </xf>
    <xf numFmtId="0" fontId="43" fillId="2" borderId="222" xfId="0" applyFont="1" applyFill="1" applyBorder="1" applyAlignment="1" applyProtection="1">
      <alignment horizontal="center" vertical="center" wrapText="1"/>
      <protection hidden="1"/>
    </xf>
    <xf numFmtId="0" fontId="43" fillId="2" borderId="55" xfId="0" applyFont="1" applyFill="1" applyBorder="1" applyAlignment="1" applyProtection="1">
      <alignment horizontal="center" vertical="center" wrapText="1"/>
      <protection hidden="1"/>
    </xf>
    <xf numFmtId="0" fontId="43" fillId="2" borderId="56" xfId="0" applyFont="1" applyFill="1" applyBorder="1" applyAlignment="1" applyProtection="1">
      <alignment horizontal="center" vertical="center" wrapText="1"/>
      <protection hidden="1"/>
    </xf>
    <xf numFmtId="0" fontId="43" fillId="2" borderId="163" xfId="0" applyFont="1" applyFill="1" applyBorder="1" applyAlignment="1" applyProtection="1">
      <alignment horizontal="center" vertical="center" wrapText="1"/>
      <protection hidden="1"/>
    </xf>
    <xf numFmtId="0" fontId="43" fillId="2" borderId="138" xfId="0" applyFont="1" applyFill="1" applyBorder="1" applyAlignment="1" applyProtection="1">
      <alignment horizontal="center" vertical="center" wrapText="1"/>
      <protection hidden="1"/>
    </xf>
    <xf numFmtId="0" fontId="43" fillId="2" borderId="27" xfId="0" applyFont="1" applyFill="1" applyBorder="1" applyAlignment="1" applyProtection="1">
      <alignment horizontal="center" vertical="center"/>
      <protection hidden="1"/>
    </xf>
    <xf numFmtId="0" fontId="43" fillId="2" borderId="215" xfId="0" applyFont="1" applyFill="1" applyBorder="1" applyAlignment="1" applyProtection="1">
      <alignment horizontal="center" vertical="center"/>
      <protection hidden="1"/>
    </xf>
    <xf numFmtId="0" fontId="43" fillId="2" borderId="199" xfId="0" applyFont="1" applyFill="1" applyBorder="1" applyAlignment="1" applyProtection="1">
      <alignment horizontal="center" vertical="center"/>
      <protection hidden="1"/>
    </xf>
    <xf numFmtId="0" fontId="43" fillId="2" borderId="223" xfId="0" applyFont="1" applyFill="1" applyBorder="1" applyAlignment="1" applyProtection="1">
      <alignment horizontal="center" vertical="center"/>
      <protection hidden="1"/>
    </xf>
    <xf numFmtId="0" fontId="43" fillId="2" borderId="185" xfId="0" applyFont="1" applyFill="1" applyBorder="1" applyAlignment="1" applyProtection="1">
      <alignment horizontal="center" vertical="center"/>
      <protection hidden="1"/>
    </xf>
    <xf numFmtId="0" fontId="58" fillId="2" borderId="161" xfId="0" applyFont="1" applyFill="1" applyBorder="1" applyAlignment="1" applyProtection="1">
      <alignment horizontal="left" vertical="center" wrapText="1"/>
      <protection hidden="1"/>
    </xf>
    <xf numFmtId="0" fontId="58" fillId="2" borderId="162" xfId="0" applyFont="1" applyFill="1" applyBorder="1" applyAlignment="1" applyProtection="1">
      <alignment horizontal="left" vertical="center" wrapText="1"/>
      <protection hidden="1"/>
    </xf>
    <xf numFmtId="0" fontId="58" fillId="2" borderId="44" xfId="0" applyFont="1" applyFill="1" applyBorder="1" applyAlignment="1" applyProtection="1">
      <alignment horizontal="left" vertical="center" wrapText="1"/>
      <protection hidden="1"/>
    </xf>
    <xf numFmtId="0" fontId="58" fillId="2" borderId="107" xfId="0" applyFont="1" applyFill="1" applyBorder="1" applyAlignment="1" applyProtection="1">
      <alignment horizontal="center" vertical="center" wrapText="1"/>
      <protection hidden="1"/>
    </xf>
    <xf numFmtId="0" fontId="58" fillId="2" borderId="60" xfId="0" applyFont="1" applyFill="1" applyBorder="1" applyAlignment="1" applyProtection="1">
      <alignment horizontal="center" vertical="center" wrapText="1"/>
      <protection hidden="1"/>
    </xf>
    <xf numFmtId="0" fontId="58" fillId="2" borderId="39" xfId="0" applyFont="1" applyFill="1" applyBorder="1" applyAlignment="1" applyProtection="1">
      <alignment horizontal="center" vertical="center" wrapText="1"/>
      <protection hidden="1"/>
    </xf>
    <xf numFmtId="0" fontId="58" fillId="2" borderId="107" xfId="0" applyFont="1" applyFill="1" applyBorder="1" applyAlignment="1" applyProtection="1">
      <alignment horizontal="center" vertical="center"/>
      <protection hidden="1"/>
    </xf>
    <xf numFmtId="0" fontId="58" fillId="2" borderId="60" xfId="0" applyFont="1" applyFill="1" applyBorder="1" applyAlignment="1" applyProtection="1">
      <alignment horizontal="center" vertical="center"/>
      <protection hidden="1"/>
    </xf>
    <xf numFmtId="0" fontId="58" fillId="2" borderId="39" xfId="0" applyFont="1" applyFill="1" applyBorder="1" applyAlignment="1" applyProtection="1">
      <alignment horizontal="center" vertical="center"/>
      <protection hidden="1"/>
    </xf>
    <xf numFmtId="0" fontId="58" fillId="2" borderId="220" xfId="0" applyFont="1" applyFill="1" applyBorder="1" applyAlignment="1" applyProtection="1">
      <alignment horizontal="left" vertical="center" wrapText="1"/>
      <protection hidden="1"/>
    </xf>
    <xf numFmtId="0" fontId="43" fillId="2" borderId="107" xfId="0" applyFont="1" applyFill="1" applyBorder="1" applyAlignment="1" applyProtection="1">
      <alignment horizontal="center" vertical="center"/>
      <protection hidden="1"/>
    </xf>
    <xf numFmtId="0" fontId="43" fillId="2" borderId="60" xfId="0" applyFont="1" applyFill="1" applyBorder="1" applyAlignment="1" applyProtection="1">
      <alignment horizontal="center" vertical="center"/>
      <protection hidden="1"/>
    </xf>
    <xf numFmtId="0" fontId="43" fillId="2" borderId="221" xfId="0" applyFont="1" applyFill="1" applyBorder="1" applyAlignment="1" applyProtection="1">
      <alignment horizontal="center" vertical="center"/>
      <protection hidden="1"/>
    </xf>
    <xf numFmtId="0" fontId="44" fillId="2" borderId="101" xfId="0" applyFont="1" applyFill="1" applyBorder="1" applyAlignment="1" applyProtection="1">
      <alignment horizontal="left" vertical="center"/>
      <protection hidden="1"/>
    </xf>
    <xf numFmtId="0" fontId="44" fillId="2" borderId="104" xfId="0" applyFont="1" applyFill="1" applyBorder="1" applyAlignment="1" applyProtection="1">
      <alignment horizontal="left" vertical="center"/>
      <protection hidden="1"/>
    </xf>
    <xf numFmtId="0" fontId="43" fillId="2" borderId="104" xfId="0" applyFont="1" applyFill="1" applyBorder="1" applyAlignment="1" applyProtection="1">
      <alignment horizontal="center" vertical="center"/>
      <protection hidden="1"/>
    </xf>
    <xf numFmtId="0" fontId="43" fillId="2" borderId="20" xfId="0" applyFont="1" applyFill="1" applyBorder="1" applyAlignment="1" applyProtection="1">
      <alignment horizontal="center" vertical="center"/>
      <protection hidden="1"/>
    </xf>
    <xf numFmtId="0" fontId="67" fillId="2" borderId="45" xfId="0" applyFont="1" applyFill="1" applyBorder="1" applyAlignment="1" applyProtection="1">
      <alignment horizontal="center" vertical="center"/>
      <protection hidden="1"/>
    </xf>
    <xf numFmtId="0" fontId="58" fillId="2" borderId="221" xfId="0" applyFont="1" applyFill="1" applyBorder="1" applyAlignment="1" applyProtection="1">
      <alignment horizontal="center" vertical="center"/>
      <protection hidden="1"/>
    </xf>
    <xf numFmtId="0" fontId="43" fillId="2" borderId="15" xfId="0" applyFont="1" applyFill="1" applyBorder="1" applyAlignment="1" applyProtection="1">
      <alignment horizontal="center" vertical="center" textRotation="90"/>
      <protection hidden="1"/>
    </xf>
    <xf numFmtId="0" fontId="43" fillId="2" borderId="0" xfId="0" applyFont="1" applyFill="1" applyBorder="1" applyAlignment="1" applyProtection="1">
      <alignment horizontal="center" vertical="center" textRotation="90"/>
      <protection hidden="1"/>
    </xf>
    <xf numFmtId="0" fontId="43" fillId="2" borderId="191" xfId="0" applyFont="1" applyFill="1" applyBorder="1" applyAlignment="1" applyProtection="1">
      <alignment horizontal="center" vertical="center" textRotation="90"/>
      <protection hidden="1"/>
    </xf>
    <xf numFmtId="0" fontId="43" fillId="2" borderId="59" xfId="0" applyFont="1" applyFill="1" applyBorder="1" applyAlignment="1" applyProtection="1">
      <alignment horizontal="center" vertical="center" textRotation="90"/>
      <protection hidden="1"/>
    </xf>
    <xf numFmtId="0" fontId="43" fillId="2" borderId="43" xfId="0" applyFont="1" applyFill="1" applyBorder="1" applyAlignment="1" applyProtection="1">
      <alignment horizontal="center" vertical="center" textRotation="90"/>
      <protection hidden="1"/>
    </xf>
    <xf numFmtId="0" fontId="43" fillId="2" borderId="202" xfId="0" applyFont="1" applyFill="1" applyBorder="1" applyAlignment="1" applyProtection="1">
      <alignment horizontal="center" vertical="center" textRotation="90"/>
      <protection hidden="1"/>
    </xf>
    <xf numFmtId="0" fontId="43" fillId="2" borderId="45" xfId="0" applyFont="1" applyFill="1" applyBorder="1" applyAlignment="1" applyProtection="1">
      <alignment horizontal="center" vertical="center" textRotation="90"/>
      <protection hidden="1"/>
    </xf>
    <xf numFmtId="0" fontId="44" fillId="2" borderId="45" xfId="0" applyFont="1" applyFill="1" applyBorder="1" applyAlignment="1" applyProtection="1">
      <alignment horizontal="center" vertical="center"/>
      <protection hidden="1"/>
    </xf>
    <xf numFmtId="0" fontId="43" fillId="2" borderId="185" xfId="0" applyFont="1" applyFill="1" applyBorder="1" applyAlignment="1" applyProtection="1">
      <alignment horizontal="center" vertical="center" wrapText="1"/>
      <protection hidden="1"/>
    </xf>
    <xf numFmtId="0" fontId="43" fillId="2" borderId="66" xfId="0" applyFont="1" applyFill="1" applyBorder="1" applyAlignment="1" applyProtection="1">
      <alignment horizontal="center" vertical="center" wrapText="1"/>
      <protection hidden="1"/>
    </xf>
    <xf numFmtId="0" fontId="43" fillId="2" borderId="199" xfId="0" applyFont="1" applyFill="1" applyBorder="1" applyAlignment="1" applyProtection="1">
      <alignment horizontal="center" vertical="center" wrapText="1"/>
      <protection hidden="1"/>
    </xf>
    <xf numFmtId="0" fontId="43" fillId="2" borderId="219" xfId="0" applyFont="1" applyFill="1" applyBorder="1" applyAlignment="1" applyProtection="1">
      <alignment horizontal="center" vertical="center" wrapText="1"/>
      <protection hidden="1"/>
    </xf>
    <xf numFmtId="0" fontId="43" fillId="2" borderId="43" xfId="0" applyFont="1" applyFill="1" applyBorder="1" applyAlignment="1" applyProtection="1">
      <alignment horizontal="center" vertical="center" wrapText="1"/>
      <protection hidden="1"/>
    </xf>
    <xf numFmtId="0" fontId="43" fillId="2" borderId="202" xfId="0" applyFont="1" applyFill="1" applyBorder="1" applyAlignment="1" applyProtection="1">
      <alignment horizontal="center" vertical="center" wrapText="1"/>
      <protection hidden="1"/>
    </xf>
    <xf numFmtId="0" fontId="43" fillId="2" borderId="122" xfId="0" applyFont="1" applyFill="1" applyBorder="1" applyAlignment="1" applyProtection="1">
      <alignment horizontal="center" vertical="center" wrapText="1"/>
      <protection hidden="1"/>
    </xf>
    <xf numFmtId="0" fontId="43" fillId="2" borderId="57" xfId="0" applyFont="1" applyFill="1" applyBorder="1" applyAlignment="1" applyProtection="1">
      <alignment horizontal="center" vertical="center" wrapText="1"/>
      <protection hidden="1"/>
    </xf>
    <xf numFmtId="0" fontId="43" fillId="2" borderId="45" xfId="0" applyFont="1" applyFill="1" applyBorder="1" applyAlignment="1" applyProtection="1">
      <alignment horizontal="center" vertical="center" wrapText="1"/>
      <protection hidden="1"/>
    </xf>
    <xf numFmtId="0" fontId="43" fillId="2" borderId="123" xfId="0" applyFont="1" applyFill="1" applyBorder="1" applyAlignment="1" applyProtection="1">
      <alignment horizontal="left" vertical="center"/>
      <protection hidden="1"/>
    </xf>
    <xf numFmtId="0" fontId="43" fillId="2" borderId="103" xfId="0" applyFont="1" applyFill="1" applyBorder="1" applyAlignment="1" applyProtection="1">
      <alignment horizontal="left" vertical="center"/>
      <protection hidden="1"/>
    </xf>
    <xf numFmtId="0" fontId="43" fillId="2" borderId="93" xfId="0" applyFont="1" applyFill="1" applyBorder="1" applyAlignment="1" applyProtection="1">
      <alignment horizontal="left" vertical="center"/>
      <protection hidden="1"/>
    </xf>
    <xf numFmtId="0" fontId="43" fillId="2" borderId="113" xfId="0" applyFont="1" applyFill="1" applyBorder="1" applyAlignment="1" applyProtection="1">
      <alignment horizontal="left" vertical="center"/>
      <protection hidden="1"/>
    </xf>
    <xf numFmtId="0" fontId="43" fillId="2" borderId="215" xfId="0" applyFont="1" applyFill="1" applyBorder="1" applyAlignment="1" applyProtection="1">
      <alignment horizontal="left" vertical="center"/>
      <protection hidden="1"/>
    </xf>
    <xf numFmtId="0" fontId="43" fillId="2" borderId="216" xfId="0" applyFont="1" applyFill="1" applyBorder="1" applyAlignment="1" applyProtection="1">
      <alignment horizontal="left" vertical="center"/>
      <protection hidden="1"/>
    </xf>
    <xf numFmtId="0" fontId="43" fillId="2" borderId="217" xfId="0" applyFont="1" applyFill="1" applyBorder="1" applyAlignment="1" applyProtection="1">
      <alignment horizontal="left" vertical="center"/>
      <protection hidden="1"/>
    </xf>
    <xf numFmtId="0" fontId="43" fillId="2" borderId="218" xfId="0" applyFont="1" applyFill="1" applyBorder="1" applyAlignment="1" applyProtection="1">
      <alignment horizontal="left" vertical="center"/>
      <protection hidden="1"/>
    </xf>
    <xf numFmtId="0" fontId="9" fillId="0" borderId="231" xfId="1" applyBorder="1" applyAlignment="1" applyProtection="1">
      <alignment horizontal="center" vertical="center" wrapText="1"/>
      <protection hidden="1"/>
    </xf>
    <xf numFmtId="0" fontId="32" fillId="0" borderId="231" xfId="0" applyFont="1" applyBorder="1" applyAlignment="1" applyProtection="1">
      <alignment horizontal="center" vertical="center" wrapText="1"/>
      <protection hidden="1"/>
    </xf>
    <xf numFmtId="0" fontId="16" fillId="4" borderId="226" xfId="0" applyFont="1" applyFill="1" applyBorder="1" applyAlignment="1" applyProtection="1">
      <alignment horizontal="center" vertical="center" wrapText="1"/>
      <protection hidden="1"/>
    </xf>
    <xf numFmtId="0" fontId="16" fillId="4" borderId="89" xfId="0" applyFont="1" applyFill="1" applyBorder="1" applyAlignment="1" applyProtection="1">
      <alignment horizontal="center" vertical="center" wrapText="1"/>
      <protection hidden="1"/>
    </xf>
    <xf numFmtId="0" fontId="37" fillId="4" borderId="226" xfId="0" applyFont="1" applyFill="1" applyBorder="1" applyAlignment="1" applyProtection="1">
      <alignment horizontal="center" vertical="center" wrapText="1"/>
      <protection hidden="1"/>
    </xf>
    <xf numFmtId="0" fontId="37" fillId="4" borderId="89" xfId="0" applyFont="1" applyFill="1" applyBorder="1" applyAlignment="1" applyProtection="1">
      <alignment horizontal="center" vertical="center" wrapText="1"/>
      <protection hidden="1"/>
    </xf>
    <xf numFmtId="0" fontId="16" fillId="4" borderId="226" xfId="0" applyFont="1" applyFill="1" applyBorder="1" applyAlignment="1" applyProtection="1">
      <alignment horizontal="center" wrapText="1"/>
      <protection hidden="1"/>
    </xf>
    <xf numFmtId="0" fontId="70" fillId="0" borderId="231" xfId="0" applyFont="1" applyBorder="1" applyAlignment="1" applyProtection="1">
      <alignment horizontal="left" vertical="center" wrapText="1"/>
      <protection hidden="1"/>
    </xf>
    <xf numFmtId="0" fontId="16" fillId="4" borderId="227" xfId="0" applyFont="1" applyFill="1" applyBorder="1" applyAlignment="1" applyProtection="1">
      <alignment horizontal="center" vertical="center" wrapText="1"/>
      <protection hidden="1"/>
    </xf>
    <xf numFmtId="0" fontId="16" fillId="4" borderId="228" xfId="0" applyFont="1" applyFill="1" applyBorder="1" applyAlignment="1" applyProtection="1">
      <alignment horizontal="center" vertical="center" wrapText="1"/>
      <protection hidden="1"/>
    </xf>
    <xf numFmtId="0" fontId="16" fillId="4" borderId="229" xfId="0" applyFont="1" applyFill="1" applyBorder="1" applyAlignment="1" applyProtection="1">
      <alignment horizontal="center" vertical="center" wrapText="1"/>
      <protection hidden="1"/>
    </xf>
    <xf numFmtId="0" fontId="16" fillId="4" borderId="230" xfId="0" applyFont="1" applyFill="1" applyBorder="1" applyAlignment="1" applyProtection="1">
      <alignment horizontal="center" vertical="center" wrapText="1"/>
      <protection hidden="1"/>
    </xf>
    <xf numFmtId="0" fontId="19" fillId="2" borderId="0" xfId="0" applyFont="1" applyFill="1" applyAlignment="1" applyProtection="1">
      <alignment horizontal="center"/>
      <protection hidden="1"/>
    </xf>
    <xf numFmtId="0" fontId="10" fillId="2" borderId="86" xfId="0" applyFont="1" applyFill="1" applyBorder="1" applyAlignment="1" applyProtection="1">
      <alignment horizontal="center" vertical="center" wrapText="1"/>
      <protection hidden="1"/>
    </xf>
    <xf numFmtId="0" fontId="10" fillId="2" borderId="86" xfId="0" applyFont="1" applyFill="1" applyBorder="1" applyAlignment="1" applyProtection="1">
      <alignment horizontal="center" vertical="center"/>
      <protection hidden="1"/>
    </xf>
    <xf numFmtId="0" fontId="10" fillId="2" borderId="87" xfId="0" applyFont="1" applyFill="1" applyBorder="1" applyAlignment="1" applyProtection="1">
      <alignment horizontal="center" vertical="center"/>
      <protection hidden="1"/>
    </xf>
    <xf numFmtId="0" fontId="23" fillId="2" borderId="86" xfId="0" applyFont="1" applyFill="1" applyBorder="1" applyAlignment="1" applyProtection="1">
      <alignment horizontal="center" vertical="center"/>
      <protection hidden="1"/>
    </xf>
    <xf numFmtId="0" fontId="23" fillId="2" borderId="82" xfId="0" applyFont="1" applyFill="1" applyBorder="1" applyAlignment="1" applyProtection="1">
      <alignment horizontal="center" vertical="center"/>
      <protection hidden="1"/>
    </xf>
    <xf numFmtId="0" fontId="23" fillId="2" borderId="85" xfId="0" applyFont="1" applyFill="1" applyBorder="1" applyAlignment="1" applyProtection="1">
      <alignment horizontal="center" vertical="center"/>
      <protection hidden="1"/>
    </xf>
    <xf numFmtId="0" fontId="23" fillId="2" borderId="232" xfId="0" applyFont="1" applyFill="1" applyBorder="1" applyAlignment="1" applyProtection="1">
      <alignment horizontal="center" vertical="center"/>
      <protection hidden="1"/>
    </xf>
    <xf numFmtId="0" fontId="0" fillId="0" borderId="0" xfId="0" applyFont="1" applyAlignment="1">
      <alignment horizontal="center" vertical="center" wrapText="1"/>
    </xf>
  </cellXfs>
  <cellStyles count="2">
    <cellStyle name="Köprü" xfId="1" builtinId="8"/>
    <cellStyle name="Normal" xfId="0" builtinId="0"/>
  </cellStyles>
  <dxfs count="54">
    <dxf>
      <font>
        <condense val="0"/>
        <extend val="0"/>
        <color indexed="42"/>
      </font>
    </dxf>
    <dxf>
      <font>
        <condense val="0"/>
        <extend val="0"/>
        <color indexed="9"/>
      </font>
    </dxf>
    <dxf>
      <font>
        <condense val="0"/>
        <extend val="0"/>
        <color indexed="4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b/>
        <i val="0"/>
        <condense val="0"/>
        <extend val="0"/>
        <color indexed="9"/>
      </font>
      <fill>
        <patternFill patternType="none">
          <bgColor indexed="65"/>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Spin" dx="16" fmlaLink="#REF!" max="30000" page="10" val="0"/>
</file>

<file path=xl/ctrlProps/ctrlProp2.xml><?xml version="1.0" encoding="utf-8"?>
<formControlPr xmlns="http://schemas.microsoft.com/office/spreadsheetml/2009/9/main" objectType="Spin" dx="12" fmlaLink="$BQ$1" max="50" min="1" page="10"/>
</file>

<file path=xl/ctrlProps/ctrlProp3.xml><?xml version="1.0" encoding="utf-8"?>
<formControlPr xmlns="http://schemas.microsoft.com/office/spreadsheetml/2009/9/main" objectType="Spin" dx="15" fmlaLink="$AN$3" inc="3" max="48" min="1" page="10"/>
</file>

<file path=xl/ctrlProps/ctrlProp4.xml><?xml version="1.0" encoding="utf-8"?>
<formControlPr xmlns="http://schemas.microsoft.com/office/spreadsheetml/2009/9/main" objectType="Spin" dx="16" fmlaLink="#REF!" max="30000" page="10" val="0"/>
</file>

<file path=xl/ctrlProps/ctrlProp5.xml><?xml version="1.0" encoding="utf-8"?>
<formControlPr xmlns="http://schemas.microsoft.com/office/spreadsheetml/2009/9/main" objectType="Spin" dx="12" fmlaLink="$BJ$1" max="50" min="1" page="10" val="8"/>
</file>

<file path=xl/drawings/_rels/drawing1.xml.rels><?xml version="1.0" encoding="UTF-8" standalone="yes"?>
<Relationships xmlns="http://schemas.openxmlformats.org/package/2006/relationships"><Relationship Id="rId1" Type="http://schemas.openxmlformats.org/officeDocument/2006/relationships/hyperlink" Target="#aa!A1"/></Relationships>
</file>

<file path=xl/drawings/_rels/drawing2.xml.rels><?xml version="1.0" encoding="UTF-8" standalone="yes"?>
<Relationships xmlns="http://schemas.openxmlformats.org/package/2006/relationships"><Relationship Id="rId8" Type="http://schemas.openxmlformats.org/officeDocument/2006/relationships/hyperlink" Target="#'14b'!D9"/><Relationship Id="rId13" Type="http://schemas.openxmlformats.org/officeDocument/2006/relationships/hyperlink" Target="#'11b'!D9"/><Relationship Id="rId18" Type="http://schemas.openxmlformats.org/officeDocument/2006/relationships/hyperlink" Target="#'15b'!D9"/><Relationship Id="rId3" Type="http://schemas.openxmlformats.org/officeDocument/2006/relationships/hyperlink" Target="#'4b'!D9"/><Relationship Id="rId21" Type="http://schemas.openxmlformats.org/officeDocument/2006/relationships/hyperlink" Target="http://2023vizyonu.meb.gov.tr/doc/2023_EGITIM_VIZYONU.pdf" TargetMode="External"/><Relationship Id="rId7" Type="http://schemas.openxmlformats.org/officeDocument/2006/relationships/hyperlink" Target="#'12b'!D9"/><Relationship Id="rId12" Type="http://schemas.openxmlformats.org/officeDocument/2006/relationships/hyperlink" Target="#'9b'!D9"/><Relationship Id="rId17" Type="http://schemas.openxmlformats.org/officeDocument/2006/relationships/hyperlink" Target="#&#246;&#287;rbil!D4"/><Relationship Id="rId2" Type="http://schemas.openxmlformats.org/officeDocument/2006/relationships/hyperlink" Target="#'2b'!D9"/><Relationship Id="rId16" Type="http://schemas.openxmlformats.org/officeDocument/2006/relationships/hyperlink" Target="#Devams&#305;zl&#305;k!D5"/><Relationship Id="rId20" Type="http://schemas.openxmlformats.org/officeDocument/2006/relationships/image" Target="../media/image1.jpeg"/><Relationship Id="rId1" Type="http://schemas.openxmlformats.org/officeDocument/2006/relationships/hyperlink" Target="#'1b'!D9"/><Relationship Id="rId6" Type="http://schemas.openxmlformats.org/officeDocument/2006/relationships/hyperlink" Target="#'10b'!D9"/><Relationship Id="rId11" Type="http://schemas.openxmlformats.org/officeDocument/2006/relationships/hyperlink" Target="#'7b'!D9"/><Relationship Id="rId5" Type="http://schemas.openxmlformats.org/officeDocument/2006/relationships/hyperlink" Target="#'8b'!D9"/><Relationship Id="rId15" Type="http://schemas.openxmlformats.org/officeDocument/2006/relationships/hyperlink" Target="#Karne!Y1"/><Relationship Id="rId23" Type="http://schemas.openxmlformats.org/officeDocument/2006/relationships/hyperlink" Target="#Bilgi!D5"/><Relationship Id="rId10" Type="http://schemas.openxmlformats.org/officeDocument/2006/relationships/hyperlink" Target="#'5b'!D9"/><Relationship Id="rId19" Type="http://schemas.openxmlformats.org/officeDocument/2006/relationships/hyperlink" Target="http://selim.meb.gov.tr/" TargetMode="External"/><Relationship Id="rId4" Type="http://schemas.openxmlformats.org/officeDocument/2006/relationships/hyperlink" Target="#'6b'!D9"/><Relationship Id="rId9" Type="http://schemas.openxmlformats.org/officeDocument/2006/relationships/hyperlink" Target="#'3b'!D9"/><Relationship Id="rId14" Type="http://schemas.openxmlformats.org/officeDocument/2006/relationships/hyperlink" Target="#'13b'!D9"/><Relationship Id="rId22"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hyperlink" Target="#ANASAYFA!A1"/><Relationship Id="rId1" Type="http://schemas.openxmlformats.org/officeDocument/2006/relationships/hyperlink" Target="#aa!A1"/></Relationships>
</file>

<file path=xl/drawings/_rels/drawing4.xml.rels><?xml version="1.0" encoding="UTF-8" standalone="yes"?>
<Relationships xmlns="http://schemas.openxmlformats.org/package/2006/relationships"><Relationship Id="rId1" Type="http://schemas.openxmlformats.org/officeDocument/2006/relationships/hyperlink" Target="#aa!A1"/></Relationships>
</file>

<file path=xl/drawings/_rels/drawing5.xml.rels><?xml version="1.0" encoding="UTF-8" standalone="yes"?>
<Relationships xmlns="http://schemas.openxmlformats.org/package/2006/relationships"><Relationship Id="rId1" Type="http://schemas.openxmlformats.org/officeDocument/2006/relationships/hyperlink" Target="#ANASAYFA!A1"/></Relationships>
</file>

<file path=xl/drawings/_rels/drawing6.xml.rels><?xml version="1.0" encoding="UTF-8" standalone="yes"?>
<Relationships xmlns="http://schemas.openxmlformats.org/package/2006/relationships"><Relationship Id="rId1" Type="http://schemas.openxmlformats.org/officeDocument/2006/relationships/hyperlink" Target="#aa!A1"/></Relationships>
</file>

<file path=xl/drawings/_rels/drawing7.xml.rels><?xml version="1.0" encoding="UTF-8" standalone="yes"?>
<Relationships xmlns="http://schemas.openxmlformats.org/package/2006/relationships"><Relationship Id="rId1" Type="http://schemas.openxmlformats.org/officeDocument/2006/relationships/hyperlink" Target="#ANASAYFA!A1"/></Relationships>
</file>

<file path=xl/drawings/_rels/drawing8.xml.rels><?xml version="1.0" encoding="UTF-8" standalone="yes"?>
<Relationships xmlns="http://schemas.openxmlformats.org/package/2006/relationships"><Relationship Id="rId1" Type="http://schemas.openxmlformats.org/officeDocument/2006/relationships/hyperlink" Target="#aa!A1"/></Relationships>
</file>

<file path=xl/drawings/_rels/drawing9.xml.rels><?xml version="1.0" encoding="UTF-8" standalone="yes"?>
<Relationships xmlns="http://schemas.openxmlformats.org/package/2006/relationships"><Relationship Id="rId1" Type="http://schemas.openxmlformats.org/officeDocument/2006/relationships/hyperlink" Target="#ANASAYFA!A1"/></Relationships>
</file>

<file path=xl/drawings/_rels/drawing10.xml.rels><?xml version="1.0" encoding="UTF-8" standalone="yes"?>
<Relationships xmlns="http://schemas.openxmlformats.org/package/2006/relationships"><Relationship Id="rId1" Type="http://schemas.openxmlformats.org/officeDocument/2006/relationships/hyperlink" Target="#aa!A1"/></Relationships>
</file>

<file path=xl/drawings/_rels/drawing11.xml.rels><?xml version="1.0" encoding="UTF-8" standalone="yes"?>
<Relationships xmlns="http://schemas.openxmlformats.org/package/2006/relationships"><Relationship Id="rId1" Type="http://schemas.openxmlformats.org/officeDocument/2006/relationships/hyperlink" Target="#ANASAYFA!A1"/></Relationships>
</file>

<file path=xl/drawings/_rels/drawing12.xml.rels><?xml version="1.0" encoding="UTF-8" standalone="yes"?>
<Relationships xmlns="http://schemas.openxmlformats.org/package/2006/relationships"><Relationship Id="rId1" Type="http://schemas.openxmlformats.org/officeDocument/2006/relationships/hyperlink" Target="#aa!A1"/></Relationships>
</file>

<file path=xl/drawings/_rels/drawing13.xml.rels><?xml version="1.0" encoding="UTF-8" standalone="yes"?>
<Relationships xmlns="http://schemas.openxmlformats.org/package/2006/relationships"><Relationship Id="rId1" Type="http://schemas.openxmlformats.org/officeDocument/2006/relationships/hyperlink" Target="#ANASAYFA!A1"/></Relationships>
</file>

<file path=xl/drawings/_rels/drawing14.xml.rels><?xml version="1.0" encoding="UTF-8" standalone="yes"?>
<Relationships xmlns="http://schemas.openxmlformats.org/package/2006/relationships"><Relationship Id="rId1" Type="http://schemas.openxmlformats.org/officeDocument/2006/relationships/hyperlink" Target="#aa!A1"/></Relationships>
</file>

<file path=xl/drawings/_rels/drawing15.xml.rels><?xml version="1.0" encoding="UTF-8" standalone="yes"?>
<Relationships xmlns="http://schemas.openxmlformats.org/package/2006/relationships"><Relationship Id="rId1" Type="http://schemas.openxmlformats.org/officeDocument/2006/relationships/hyperlink" Target="#ANASAYFA!A1"/></Relationships>
</file>

<file path=xl/drawings/_rels/drawing16.xml.rels><?xml version="1.0" encoding="UTF-8" standalone="yes"?>
<Relationships xmlns="http://schemas.openxmlformats.org/package/2006/relationships"><Relationship Id="rId1" Type="http://schemas.openxmlformats.org/officeDocument/2006/relationships/hyperlink" Target="#aa!A1"/></Relationships>
</file>

<file path=xl/drawings/_rels/drawing17.xml.rels><?xml version="1.0" encoding="UTF-8" standalone="yes"?>
<Relationships xmlns="http://schemas.openxmlformats.org/package/2006/relationships"><Relationship Id="rId1" Type="http://schemas.openxmlformats.org/officeDocument/2006/relationships/hyperlink" Target="#ANASAYFA!A1"/></Relationships>
</file>

<file path=xl/drawings/_rels/drawing18.xml.rels><?xml version="1.0" encoding="UTF-8" standalone="yes"?>
<Relationships xmlns="http://schemas.openxmlformats.org/package/2006/relationships"><Relationship Id="rId1" Type="http://schemas.openxmlformats.org/officeDocument/2006/relationships/hyperlink" Target="#aa!A1"/></Relationships>
</file>

<file path=xl/drawings/_rels/drawing19.xml.rels><?xml version="1.0" encoding="UTF-8" standalone="yes"?>
<Relationships xmlns="http://schemas.openxmlformats.org/package/2006/relationships"><Relationship Id="rId1" Type="http://schemas.openxmlformats.org/officeDocument/2006/relationships/hyperlink" Target="#ANASAYFA!A1"/></Relationships>
</file>

<file path=xl/drawings/_rels/drawing20.xml.rels><?xml version="1.0" encoding="UTF-8" standalone="yes"?>
<Relationships xmlns="http://schemas.openxmlformats.org/package/2006/relationships"><Relationship Id="rId1" Type="http://schemas.openxmlformats.org/officeDocument/2006/relationships/hyperlink" Target="#aa!A1"/></Relationships>
</file>

<file path=xl/drawings/_rels/drawing21.xml.rels><?xml version="1.0" encoding="UTF-8" standalone="yes"?>
<Relationships xmlns="http://schemas.openxmlformats.org/package/2006/relationships"><Relationship Id="rId1" Type="http://schemas.openxmlformats.org/officeDocument/2006/relationships/hyperlink" Target="#ANASAYFA!A1"/></Relationships>
</file>

<file path=xl/drawings/_rels/drawing22.xml.rels><?xml version="1.0" encoding="UTF-8" standalone="yes"?>
<Relationships xmlns="http://schemas.openxmlformats.org/package/2006/relationships"><Relationship Id="rId1" Type="http://schemas.openxmlformats.org/officeDocument/2006/relationships/hyperlink" Target="#aa!A1"/></Relationships>
</file>

<file path=xl/drawings/_rels/drawing23.xml.rels><?xml version="1.0" encoding="UTF-8" standalone="yes"?>
<Relationships xmlns="http://schemas.openxmlformats.org/package/2006/relationships"><Relationship Id="rId1" Type="http://schemas.openxmlformats.org/officeDocument/2006/relationships/hyperlink" Target="#ANASAYFA!A1"/></Relationships>
</file>

<file path=xl/drawings/_rels/drawing24.xml.rels><?xml version="1.0" encoding="UTF-8" standalone="yes"?>
<Relationships xmlns="http://schemas.openxmlformats.org/package/2006/relationships"><Relationship Id="rId1" Type="http://schemas.openxmlformats.org/officeDocument/2006/relationships/hyperlink" Target="#aa!A1"/></Relationships>
</file>

<file path=xl/drawings/_rels/drawing25.xml.rels><?xml version="1.0" encoding="UTF-8" standalone="yes"?>
<Relationships xmlns="http://schemas.openxmlformats.org/package/2006/relationships"><Relationship Id="rId1" Type="http://schemas.openxmlformats.org/officeDocument/2006/relationships/hyperlink" Target="#ANASAYFA!A1"/></Relationships>
</file>

<file path=xl/drawings/_rels/drawing26.xml.rels><?xml version="1.0" encoding="UTF-8" standalone="yes"?>
<Relationships xmlns="http://schemas.openxmlformats.org/package/2006/relationships"><Relationship Id="rId1" Type="http://schemas.openxmlformats.org/officeDocument/2006/relationships/hyperlink" Target="#aa!A1"/></Relationships>
</file>

<file path=xl/drawings/_rels/drawing27.xml.rels><?xml version="1.0" encoding="UTF-8" standalone="yes"?>
<Relationships xmlns="http://schemas.openxmlformats.org/package/2006/relationships"><Relationship Id="rId1" Type="http://schemas.openxmlformats.org/officeDocument/2006/relationships/hyperlink" Target="#ANASAYFA!A1"/></Relationships>
</file>

<file path=xl/drawings/_rels/drawing28.xml.rels><?xml version="1.0" encoding="UTF-8" standalone="yes"?>
<Relationships xmlns="http://schemas.openxmlformats.org/package/2006/relationships"><Relationship Id="rId1" Type="http://schemas.openxmlformats.org/officeDocument/2006/relationships/hyperlink" Target="#aa!A1"/></Relationships>
</file>

<file path=xl/drawings/_rels/drawing29.xml.rels><?xml version="1.0" encoding="UTF-8" standalone="yes"?>
<Relationships xmlns="http://schemas.openxmlformats.org/package/2006/relationships"><Relationship Id="rId1" Type="http://schemas.openxmlformats.org/officeDocument/2006/relationships/hyperlink" Target="#ANASAYFA!A1"/></Relationships>
</file>

<file path=xl/drawings/_rels/drawing30.xml.rels><?xml version="1.0" encoding="UTF-8" standalone="yes"?>
<Relationships xmlns="http://schemas.openxmlformats.org/package/2006/relationships"><Relationship Id="rId1" Type="http://schemas.openxmlformats.org/officeDocument/2006/relationships/hyperlink" Target="#aa!A1"/></Relationships>
</file>

<file path=xl/drawings/_rels/drawing31.xml.rels><?xml version="1.0" encoding="UTF-8" standalone="yes"?>
<Relationships xmlns="http://schemas.openxmlformats.org/package/2006/relationships"><Relationship Id="rId1" Type="http://schemas.openxmlformats.org/officeDocument/2006/relationships/hyperlink" Target="#ANASAYFA!A1"/></Relationships>
</file>

<file path=xl/drawings/_rels/drawing32.xml.rels><?xml version="1.0" encoding="UTF-8" standalone="yes"?>
<Relationships xmlns="http://schemas.openxmlformats.org/package/2006/relationships"><Relationship Id="rId1" Type="http://schemas.openxmlformats.org/officeDocument/2006/relationships/hyperlink" Target="#aa!A1"/></Relationships>
</file>

<file path=xl/drawings/_rels/drawing33.xml.rels><?xml version="1.0" encoding="UTF-8" standalone="yes"?>
<Relationships xmlns="http://schemas.openxmlformats.org/package/2006/relationships"><Relationship Id="rId1" Type="http://schemas.openxmlformats.org/officeDocument/2006/relationships/hyperlink" Target="#aa!A1"/></Relationships>
</file>

<file path=xl/drawings/_rels/drawing34.xml.rels><?xml version="1.0" encoding="UTF-8" standalone="yes"?>
<Relationships xmlns="http://schemas.openxmlformats.org/package/2006/relationships"><Relationship Id="rId1" Type="http://schemas.openxmlformats.org/officeDocument/2006/relationships/hyperlink" Target="#aa!A1"/></Relationships>
</file>

<file path=xl/drawings/_rels/drawing35.xml.rels><?xml version="1.0" encoding="UTF-8" standalone="yes"?>
<Relationships xmlns="http://schemas.openxmlformats.org/package/2006/relationships"><Relationship Id="rId1" Type="http://schemas.openxmlformats.org/officeDocument/2006/relationships/hyperlink" Target="#aa!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hyperlink" Target="#ANASAYFA!A1"/></Relationships>
</file>

<file path=xl/drawings/_rels/drawing37.xml.rels><?xml version="1.0" encoding="UTF-8" standalone="yes"?>
<Relationships xmlns="http://schemas.openxmlformats.org/package/2006/relationships"><Relationship Id="rId1" Type="http://schemas.openxmlformats.org/officeDocument/2006/relationships/hyperlink" Target="#ANASAYFA!A1"/></Relationships>
</file>

<file path=xl/drawings/_rels/drawing38.xml.rels><?xml version="1.0" encoding="UTF-8" standalone="yes"?>
<Relationships xmlns="http://schemas.openxmlformats.org/package/2006/relationships"><Relationship Id="rId2" Type="http://schemas.openxmlformats.org/officeDocument/2006/relationships/hyperlink" Target="#ANASAYFA!A1"/><Relationship Id="rId1" Type="http://schemas.openxmlformats.org/officeDocument/2006/relationships/hyperlink" Target="#aa!A1"/></Relationships>
</file>

<file path=xl/drawings/_rels/drawing39.xml.rels><?xml version="1.0" encoding="UTF-8" standalone="yes"?>
<Relationships xmlns="http://schemas.openxmlformats.org/package/2006/relationships"><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xdr:from>
      <xdr:col>18</xdr:col>
      <xdr:colOff>0</xdr:colOff>
      <xdr:row>0</xdr:row>
      <xdr:rowOff>19050</xdr:rowOff>
    </xdr:from>
    <xdr:to>
      <xdr:col>23</xdr:col>
      <xdr:colOff>38100</xdr:colOff>
      <xdr:row>1</xdr:row>
      <xdr:rowOff>180975</xdr:rowOff>
    </xdr:to>
    <xdr:sp macro="" textlink="">
      <xdr:nvSpPr>
        <xdr:cNvPr id="2049" name="AutoShape 1">
          <a:hlinkClick xmlns:r="http://schemas.openxmlformats.org/officeDocument/2006/relationships" r:id="rId1"/>
        </xdr:cNvPr>
        <xdr:cNvSpPr>
          <a:spLocks noChangeArrowheads="1"/>
        </xdr:cNvSpPr>
      </xdr:nvSpPr>
      <xdr:spPr bwMode="auto">
        <a:xfrm>
          <a:off x="5286375" y="190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23</xdr:col>
      <xdr:colOff>0</xdr:colOff>
      <xdr:row>0</xdr:row>
      <xdr:rowOff>19050</xdr:rowOff>
    </xdr:from>
    <xdr:to>
      <xdr:col>23</xdr:col>
      <xdr:colOff>0</xdr:colOff>
      <xdr:row>1</xdr:row>
      <xdr:rowOff>180975</xdr:rowOff>
    </xdr:to>
    <xdr:sp macro="" textlink="">
      <xdr:nvSpPr>
        <xdr:cNvPr id="2050" name="AutoShape 2">
          <a:hlinkClick xmlns:r="http://schemas.openxmlformats.org/officeDocument/2006/relationships" r:id="rId1"/>
        </xdr:cNvPr>
        <xdr:cNvSpPr>
          <a:spLocks noChangeArrowheads="1"/>
        </xdr:cNvSpPr>
      </xdr:nvSpPr>
      <xdr:spPr bwMode="auto">
        <a:xfrm>
          <a:off x="6029325" y="19050"/>
          <a:ext cx="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23</xdr:col>
      <xdr:colOff>0</xdr:colOff>
      <xdr:row>0</xdr:row>
      <xdr:rowOff>19050</xdr:rowOff>
    </xdr:from>
    <xdr:to>
      <xdr:col>23</xdr:col>
      <xdr:colOff>0</xdr:colOff>
      <xdr:row>1</xdr:row>
      <xdr:rowOff>180975</xdr:rowOff>
    </xdr:to>
    <xdr:sp macro="" textlink="">
      <xdr:nvSpPr>
        <xdr:cNvPr id="2051" name="AutoShape 3">
          <a:hlinkClick xmlns:r="http://schemas.openxmlformats.org/officeDocument/2006/relationships" r:id="rId1"/>
        </xdr:cNvPr>
        <xdr:cNvSpPr>
          <a:spLocks noChangeArrowheads="1"/>
        </xdr:cNvSpPr>
      </xdr:nvSpPr>
      <xdr:spPr bwMode="auto">
        <a:xfrm>
          <a:off x="6029325" y="19050"/>
          <a:ext cx="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052" name="Text Box 4"/>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4</xdr:row>
      <xdr:rowOff>19050</xdr:rowOff>
    </xdr:from>
    <xdr:to>
      <xdr:col>7</xdr:col>
      <xdr:colOff>561975</xdr:colOff>
      <xdr:row>4</xdr:row>
      <xdr:rowOff>161925</xdr:rowOff>
    </xdr:to>
    <xdr:sp macro="" textlink="">
      <xdr:nvSpPr>
        <xdr:cNvPr id="104621" name="AutoShape 97">
          <a:hlinkClick xmlns:r="http://schemas.openxmlformats.org/officeDocument/2006/relationships" r:id="rId1"/>
        </xdr:cNvPr>
        <xdr:cNvSpPr>
          <a:spLocks noChangeArrowheads="1"/>
        </xdr:cNvSpPr>
      </xdr:nvSpPr>
      <xdr:spPr bwMode="auto">
        <a:xfrm>
          <a:off x="4038600" y="1200150"/>
          <a:ext cx="504825" cy="142875"/>
        </a:xfrm>
        <a:prstGeom prst="leftArrow">
          <a:avLst>
            <a:gd name="adj1" fmla="val 50000"/>
            <a:gd name="adj2" fmla="val 34368"/>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5</xdr:row>
      <xdr:rowOff>28575</xdr:rowOff>
    </xdr:from>
    <xdr:to>
      <xdr:col>7</xdr:col>
      <xdr:colOff>571500</xdr:colOff>
      <xdr:row>5</xdr:row>
      <xdr:rowOff>152400</xdr:rowOff>
    </xdr:to>
    <xdr:sp macro="" textlink="">
      <xdr:nvSpPr>
        <xdr:cNvPr id="104622" name="AutoShape 118">
          <a:hlinkClick xmlns:r="http://schemas.openxmlformats.org/officeDocument/2006/relationships" r:id="rId2"/>
        </xdr:cNvPr>
        <xdr:cNvSpPr>
          <a:spLocks noChangeArrowheads="1"/>
        </xdr:cNvSpPr>
      </xdr:nvSpPr>
      <xdr:spPr bwMode="auto">
        <a:xfrm>
          <a:off x="4038600" y="1390650"/>
          <a:ext cx="514350" cy="123825"/>
        </a:xfrm>
        <a:prstGeom prst="leftArrow">
          <a:avLst>
            <a:gd name="adj1" fmla="val 50000"/>
            <a:gd name="adj2" fmla="val 34385"/>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7</xdr:row>
      <xdr:rowOff>9525</xdr:rowOff>
    </xdr:from>
    <xdr:to>
      <xdr:col>9</xdr:col>
      <xdr:colOff>19050</xdr:colOff>
      <xdr:row>7</xdr:row>
      <xdr:rowOff>142875</xdr:rowOff>
    </xdr:to>
    <xdr:sp macro="" textlink="">
      <xdr:nvSpPr>
        <xdr:cNvPr id="104623" name="AutoShape 119">
          <a:hlinkClick xmlns:r="http://schemas.openxmlformats.org/officeDocument/2006/relationships" r:id="rId3"/>
        </xdr:cNvPr>
        <xdr:cNvSpPr>
          <a:spLocks noChangeArrowheads="1"/>
        </xdr:cNvSpPr>
      </xdr:nvSpPr>
      <xdr:spPr bwMode="auto">
        <a:xfrm>
          <a:off x="4038600" y="1733550"/>
          <a:ext cx="552450" cy="133350"/>
        </a:xfrm>
        <a:prstGeom prst="leftArrow">
          <a:avLst>
            <a:gd name="adj1" fmla="val 50000"/>
            <a:gd name="adj2" fmla="val 34370"/>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9</xdr:row>
      <xdr:rowOff>28575</xdr:rowOff>
    </xdr:from>
    <xdr:to>
      <xdr:col>8</xdr:col>
      <xdr:colOff>0</xdr:colOff>
      <xdr:row>10</xdr:row>
      <xdr:rowOff>9525</xdr:rowOff>
    </xdr:to>
    <xdr:sp macro="" textlink="">
      <xdr:nvSpPr>
        <xdr:cNvPr id="104624" name="AutoShape 120">
          <a:hlinkClick xmlns:r="http://schemas.openxmlformats.org/officeDocument/2006/relationships" r:id="rId4"/>
        </xdr:cNvPr>
        <xdr:cNvSpPr>
          <a:spLocks noChangeArrowheads="1"/>
        </xdr:cNvSpPr>
      </xdr:nvSpPr>
      <xdr:spPr bwMode="auto">
        <a:xfrm>
          <a:off x="4038600" y="2114550"/>
          <a:ext cx="533400" cy="161925"/>
        </a:xfrm>
        <a:prstGeom prst="leftArrow">
          <a:avLst>
            <a:gd name="adj1" fmla="val 50000"/>
            <a:gd name="adj2" fmla="val 34375"/>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10</xdr:row>
      <xdr:rowOff>180975</xdr:rowOff>
    </xdr:from>
    <xdr:to>
      <xdr:col>8</xdr:col>
      <xdr:colOff>0</xdr:colOff>
      <xdr:row>11</xdr:row>
      <xdr:rowOff>161925</xdr:rowOff>
    </xdr:to>
    <xdr:sp macro="" textlink="">
      <xdr:nvSpPr>
        <xdr:cNvPr id="104625" name="AutoShape 121">
          <a:hlinkClick xmlns:r="http://schemas.openxmlformats.org/officeDocument/2006/relationships" r:id="rId5"/>
        </xdr:cNvPr>
        <xdr:cNvSpPr>
          <a:spLocks noChangeArrowheads="1"/>
        </xdr:cNvSpPr>
      </xdr:nvSpPr>
      <xdr:spPr bwMode="auto">
        <a:xfrm>
          <a:off x="4048125" y="2447925"/>
          <a:ext cx="523875" cy="161925"/>
        </a:xfrm>
        <a:prstGeom prst="leftArrow">
          <a:avLst>
            <a:gd name="adj1" fmla="val 50000"/>
            <a:gd name="adj2" fmla="val 32817"/>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13</xdr:row>
      <xdr:rowOff>9525</xdr:rowOff>
    </xdr:from>
    <xdr:to>
      <xdr:col>8</xdr:col>
      <xdr:colOff>0</xdr:colOff>
      <xdr:row>13</xdr:row>
      <xdr:rowOff>171450</xdr:rowOff>
    </xdr:to>
    <xdr:sp macro="" textlink="">
      <xdr:nvSpPr>
        <xdr:cNvPr id="104626" name="AutoShape 122">
          <a:hlinkClick xmlns:r="http://schemas.openxmlformats.org/officeDocument/2006/relationships" r:id="rId6"/>
        </xdr:cNvPr>
        <xdr:cNvSpPr>
          <a:spLocks noChangeArrowheads="1"/>
        </xdr:cNvSpPr>
      </xdr:nvSpPr>
      <xdr:spPr bwMode="auto">
        <a:xfrm>
          <a:off x="4048125" y="2819400"/>
          <a:ext cx="523875" cy="161925"/>
        </a:xfrm>
        <a:prstGeom prst="leftArrow">
          <a:avLst>
            <a:gd name="adj1" fmla="val 50000"/>
            <a:gd name="adj2" fmla="val 32817"/>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15</xdr:row>
      <xdr:rowOff>19050</xdr:rowOff>
    </xdr:from>
    <xdr:to>
      <xdr:col>7</xdr:col>
      <xdr:colOff>581025</xdr:colOff>
      <xdr:row>15</xdr:row>
      <xdr:rowOff>180975</xdr:rowOff>
    </xdr:to>
    <xdr:sp macro="" textlink="">
      <xdr:nvSpPr>
        <xdr:cNvPr id="104627" name="AutoShape 123">
          <a:hlinkClick xmlns:r="http://schemas.openxmlformats.org/officeDocument/2006/relationships" r:id="rId7"/>
        </xdr:cNvPr>
        <xdr:cNvSpPr>
          <a:spLocks noChangeArrowheads="1"/>
        </xdr:cNvSpPr>
      </xdr:nvSpPr>
      <xdr:spPr bwMode="auto">
        <a:xfrm>
          <a:off x="4048125" y="3190875"/>
          <a:ext cx="514350" cy="161925"/>
        </a:xfrm>
        <a:prstGeom prst="leftArrow">
          <a:avLst>
            <a:gd name="adj1" fmla="val 50000"/>
            <a:gd name="adj2" fmla="val 32809"/>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17</xdr:row>
      <xdr:rowOff>9525</xdr:rowOff>
    </xdr:from>
    <xdr:to>
      <xdr:col>9</xdr:col>
      <xdr:colOff>9525</xdr:colOff>
      <xdr:row>17</xdr:row>
      <xdr:rowOff>171450</xdr:rowOff>
    </xdr:to>
    <xdr:sp macro="" textlink="">
      <xdr:nvSpPr>
        <xdr:cNvPr id="104628" name="AutoShape 124">
          <a:hlinkClick xmlns:r="http://schemas.openxmlformats.org/officeDocument/2006/relationships" r:id="rId8"/>
        </xdr:cNvPr>
        <xdr:cNvSpPr>
          <a:spLocks noChangeArrowheads="1"/>
        </xdr:cNvSpPr>
      </xdr:nvSpPr>
      <xdr:spPr bwMode="auto">
        <a:xfrm>
          <a:off x="4048125" y="3543300"/>
          <a:ext cx="533400" cy="161925"/>
        </a:xfrm>
        <a:prstGeom prst="leftArrow">
          <a:avLst>
            <a:gd name="adj1" fmla="val 50000"/>
            <a:gd name="adj2" fmla="val 32819"/>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6</xdr:row>
      <xdr:rowOff>28575</xdr:rowOff>
    </xdr:from>
    <xdr:to>
      <xdr:col>7</xdr:col>
      <xdr:colOff>571500</xdr:colOff>
      <xdr:row>6</xdr:row>
      <xdr:rowOff>171450</xdr:rowOff>
    </xdr:to>
    <xdr:sp macro="" textlink="">
      <xdr:nvSpPr>
        <xdr:cNvPr id="104629" name="AutoShape 131">
          <a:hlinkClick xmlns:r="http://schemas.openxmlformats.org/officeDocument/2006/relationships" r:id="rId9"/>
        </xdr:cNvPr>
        <xdr:cNvSpPr>
          <a:spLocks noChangeArrowheads="1"/>
        </xdr:cNvSpPr>
      </xdr:nvSpPr>
      <xdr:spPr bwMode="auto">
        <a:xfrm>
          <a:off x="4038600" y="1571625"/>
          <a:ext cx="514350" cy="142875"/>
        </a:xfrm>
        <a:prstGeom prst="leftArrow">
          <a:avLst>
            <a:gd name="adj1" fmla="val 50000"/>
            <a:gd name="adj2" fmla="val 34383"/>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8</xdr:row>
      <xdr:rowOff>28575</xdr:rowOff>
    </xdr:from>
    <xdr:to>
      <xdr:col>9</xdr:col>
      <xdr:colOff>9525</xdr:colOff>
      <xdr:row>8</xdr:row>
      <xdr:rowOff>171450</xdr:rowOff>
    </xdr:to>
    <xdr:sp macro="" textlink="">
      <xdr:nvSpPr>
        <xdr:cNvPr id="104630" name="AutoShape 132">
          <a:hlinkClick xmlns:r="http://schemas.openxmlformats.org/officeDocument/2006/relationships" r:id="rId10"/>
        </xdr:cNvPr>
        <xdr:cNvSpPr>
          <a:spLocks noChangeArrowheads="1"/>
        </xdr:cNvSpPr>
      </xdr:nvSpPr>
      <xdr:spPr bwMode="auto">
        <a:xfrm>
          <a:off x="4029075" y="1933575"/>
          <a:ext cx="552450" cy="142875"/>
        </a:xfrm>
        <a:prstGeom prst="leftArrow">
          <a:avLst>
            <a:gd name="adj1" fmla="val 50000"/>
            <a:gd name="adj2" fmla="val 35946"/>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10</xdr:row>
      <xdr:rowOff>19050</xdr:rowOff>
    </xdr:from>
    <xdr:to>
      <xdr:col>7</xdr:col>
      <xdr:colOff>581025</xdr:colOff>
      <xdr:row>10</xdr:row>
      <xdr:rowOff>142875</xdr:rowOff>
    </xdr:to>
    <xdr:sp macro="" textlink="">
      <xdr:nvSpPr>
        <xdr:cNvPr id="104631" name="AutoShape 133">
          <a:hlinkClick xmlns:r="http://schemas.openxmlformats.org/officeDocument/2006/relationships" r:id="rId11"/>
        </xdr:cNvPr>
        <xdr:cNvSpPr>
          <a:spLocks noChangeArrowheads="1"/>
        </xdr:cNvSpPr>
      </xdr:nvSpPr>
      <xdr:spPr bwMode="auto">
        <a:xfrm>
          <a:off x="4029075" y="2286000"/>
          <a:ext cx="533400" cy="123825"/>
        </a:xfrm>
        <a:prstGeom prst="leftArrow">
          <a:avLst>
            <a:gd name="adj1" fmla="val 50000"/>
            <a:gd name="adj2" fmla="val 35937"/>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12</xdr:row>
      <xdr:rowOff>19050</xdr:rowOff>
    </xdr:from>
    <xdr:to>
      <xdr:col>7</xdr:col>
      <xdr:colOff>581025</xdr:colOff>
      <xdr:row>12</xdr:row>
      <xdr:rowOff>161925</xdr:rowOff>
    </xdr:to>
    <xdr:sp macro="" textlink="">
      <xdr:nvSpPr>
        <xdr:cNvPr id="104632" name="AutoShape 134">
          <a:hlinkClick xmlns:r="http://schemas.openxmlformats.org/officeDocument/2006/relationships" r:id="rId12"/>
        </xdr:cNvPr>
        <xdr:cNvSpPr>
          <a:spLocks noChangeArrowheads="1"/>
        </xdr:cNvSpPr>
      </xdr:nvSpPr>
      <xdr:spPr bwMode="auto">
        <a:xfrm>
          <a:off x="4038600" y="2647950"/>
          <a:ext cx="523875" cy="142875"/>
        </a:xfrm>
        <a:prstGeom prst="leftArrow">
          <a:avLst>
            <a:gd name="adj1" fmla="val 50000"/>
            <a:gd name="adj2" fmla="val 34375"/>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14</xdr:row>
      <xdr:rowOff>19050</xdr:rowOff>
    </xdr:from>
    <xdr:to>
      <xdr:col>9</xdr:col>
      <xdr:colOff>9525</xdr:colOff>
      <xdr:row>14</xdr:row>
      <xdr:rowOff>161925</xdr:rowOff>
    </xdr:to>
    <xdr:sp macro="" textlink="">
      <xdr:nvSpPr>
        <xdr:cNvPr id="104633" name="AutoShape 135">
          <a:hlinkClick xmlns:r="http://schemas.openxmlformats.org/officeDocument/2006/relationships" r:id="rId13"/>
        </xdr:cNvPr>
        <xdr:cNvSpPr>
          <a:spLocks noChangeArrowheads="1"/>
        </xdr:cNvSpPr>
      </xdr:nvSpPr>
      <xdr:spPr bwMode="auto">
        <a:xfrm>
          <a:off x="4048125" y="3009900"/>
          <a:ext cx="533400" cy="142875"/>
        </a:xfrm>
        <a:prstGeom prst="leftArrow">
          <a:avLst>
            <a:gd name="adj1" fmla="val 50000"/>
            <a:gd name="adj2" fmla="val 32805"/>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16</xdr:row>
      <xdr:rowOff>28575</xdr:rowOff>
    </xdr:from>
    <xdr:to>
      <xdr:col>8</xdr:col>
      <xdr:colOff>0</xdr:colOff>
      <xdr:row>17</xdr:row>
      <xdr:rowOff>9525</xdr:rowOff>
    </xdr:to>
    <xdr:sp macro="" textlink="">
      <xdr:nvSpPr>
        <xdr:cNvPr id="104634" name="AutoShape 136">
          <a:hlinkClick xmlns:r="http://schemas.openxmlformats.org/officeDocument/2006/relationships" r:id="rId14"/>
        </xdr:cNvPr>
        <xdr:cNvSpPr>
          <a:spLocks noChangeArrowheads="1"/>
        </xdr:cNvSpPr>
      </xdr:nvSpPr>
      <xdr:spPr bwMode="auto">
        <a:xfrm>
          <a:off x="4048125" y="3381375"/>
          <a:ext cx="523875" cy="161925"/>
        </a:xfrm>
        <a:prstGeom prst="leftArrow">
          <a:avLst>
            <a:gd name="adj1" fmla="val 50000"/>
            <a:gd name="adj2" fmla="val 32817"/>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0</xdr:colOff>
      <xdr:row>11</xdr:row>
      <xdr:rowOff>66675</xdr:rowOff>
    </xdr:from>
    <xdr:to>
      <xdr:col>9</xdr:col>
      <xdr:colOff>1219200</xdr:colOff>
      <xdr:row>15</xdr:row>
      <xdr:rowOff>161925</xdr:rowOff>
    </xdr:to>
    <xdr:sp macro="" textlink="">
      <xdr:nvSpPr>
        <xdr:cNvPr id="1192" name="AutoShape 168">
          <a:hlinkClick xmlns:r="http://schemas.openxmlformats.org/officeDocument/2006/relationships" r:id="rId15"/>
        </xdr:cNvPr>
        <xdr:cNvSpPr>
          <a:spLocks noChangeArrowheads="1"/>
        </xdr:cNvSpPr>
      </xdr:nvSpPr>
      <xdr:spPr bwMode="auto">
        <a:xfrm>
          <a:off x="4572000" y="2514600"/>
          <a:ext cx="1219200" cy="819150"/>
        </a:xfrm>
        <a:prstGeom prst="bevel">
          <a:avLst>
            <a:gd name="adj" fmla="val 20833"/>
          </a:avLst>
        </a:prstGeom>
        <a:solidFill>
          <a:srgbClr xmlns:mc="http://schemas.openxmlformats.org/markup-compatibility/2006" xmlns:a14="http://schemas.microsoft.com/office/drawing/2010/main" val="C0C0C0" mc:Ignorable="a14" a14:legacySpreadsheetColorIndex="22"/>
        </a:solidFill>
        <a:ln w="12700">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tr-TR" sz="900" b="1" i="1" u="none" strike="noStrike" baseline="0">
              <a:solidFill>
                <a:srgbClr val="FF0000"/>
              </a:solidFill>
              <a:latin typeface="Arial Tur"/>
              <a:cs typeface="Arial Tur"/>
            </a:rPr>
            <a:t> Veli Bilgilendirme</a:t>
          </a:r>
        </a:p>
        <a:p>
          <a:pPr algn="ctr" rtl="0">
            <a:defRPr sz="1000"/>
          </a:pPr>
          <a:r>
            <a:rPr lang="tr-TR" sz="900" b="1" i="1" u="none" strike="noStrike" baseline="0">
              <a:solidFill>
                <a:srgbClr val="FF0000"/>
              </a:solidFill>
              <a:latin typeface="Arial Tur"/>
              <a:cs typeface="Arial Tur"/>
            </a:rPr>
            <a:t>Çıktısı Al</a:t>
          </a:r>
        </a:p>
      </xdr:txBody>
    </xdr:sp>
    <xdr:clientData fPrintsWithSheet="0"/>
  </xdr:twoCellAnchor>
  <xdr:twoCellAnchor>
    <xdr:from>
      <xdr:col>8</xdr:col>
      <xdr:colOff>0</xdr:colOff>
      <xdr:row>9</xdr:row>
      <xdr:rowOff>123825</xdr:rowOff>
    </xdr:from>
    <xdr:to>
      <xdr:col>10</xdr:col>
      <xdr:colOff>0</xdr:colOff>
      <xdr:row>11</xdr:row>
      <xdr:rowOff>57150</xdr:rowOff>
    </xdr:to>
    <xdr:sp macro="" textlink="">
      <xdr:nvSpPr>
        <xdr:cNvPr id="1197" name="AutoShape 173">
          <a:hlinkClick xmlns:r="http://schemas.openxmlformats.org/officeDocument/2006/relationships" r:id="rId16"/>
        </xdr:cNvPr>
        <xdr:cNvSpPr>
          <a:spLocks noChangeArrowheads="1"/>
        </xdr:cNvSpPr>
      </xdr:nvSpPr>
      <xdr:spPr bwMode="auto">
        <a:xfrm>
          <a:off x="3857625" y="2209800"/>
          <a:ext cx="1228725" cy="295275"/>
        </a:xfrm>
        <a:prstGeom prst="bevel">
          <a:avLst>
            <a:gd name="adj" fmla="val 20833"/>
          </a:avLst>
        </a:prstGeom>
        <a:solidFill>
          <a:srgbClr xmlns:mc="http://schemas.openxmlformats.org/markup-compatibility/2006" xmlns:a14="http://schemas.microsoft.com/office/drawing/2010/main" val="C0C0C0" mc:Ignorable="a14" a14:legacySpreadsheetColorIndex="22"/>
        </a:solidFill>
        <a:ln w="12700">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tr-TR" sz="1000" b="1" i="1" u="none" strike="noStrike" baseline="0">
              <a:solidFill>
                <a:srgbClr val="FF0000"/>
              </a:solidFill>
              <a:latin typeface="Arial Tur"/>
              <a:cs typeface="Arial Tur"/>
            </a:rPr>
            <a:t>Devamsızlık</a:t>
          </a:r>
        </a:p>
      </xdr:txBody>
    </xdr:sp>
    <xdr:clientData/>
  </xdr:twoCellAnchor>
  <xdr:twoCellAnchor>
    <xdr:from>
      <xdr:col>8</xdr:col>
      <xdr:colOff>0</xdr:colOff>
      <xdr:row>2</xdr:row>
      <xdr:rowOff>428625</xdr:rowOff>
    </xdr:from>
    <xdr:to>
      <xdr:col>9</xdr:col>
      <xdr:colOff>1219200</xdr:colOff>
      <xdr:row>4</xdr:row>
      <xdr:rowOff>38100</xdr:rowOff>
    </xdr:to>
    <xdr:sp macro="" textlink="">
      <xdr:nvSpPr>
        <xdr:cNvPr id="1201" name="AutoShape 177">
          <a:hlinkClick xmlns:r="http://schemas.openxmlformats.org/officeDocument/2006/relationships" r:id="rId17"/>
        </xdr:cNvPr>
        <xdr:cNvSpPr>
          <a:spLocks noChangeArrowheads="1"/>
        </xdr:cNvSpPr>
      </xdr:nvSpPr>
      <xdr:spPr bwMode="auto">
        <a:xfrm>
          <a:off x="3962400" y="723900"/>
          <a:ext cx="1219200" cy="495300"/>
        </a:xfrm>
        <a:prstGeom prst="bevel">
          <a:avLst>
            <a:gd name="adj" fmla="val 20833"/>
          </a:avLst>
        </a:prstGeom>
        <a:solidFill>
          <a:srgbClr xmlns:mc="http://schemas.openxmlformats.org/markup-compatibility/2006" xmlns:a14="http://schemas.microsoft.com/office/drawing/2010/main" val="0000FF" mc:Ignorable="a14" a14:legacySpreadsheetColorIndex="12"/>
        </a:solidFill>
        <a:ln w="12700">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tr-TR" sz="800" b="1" i="1" u="none" strike="noStrike" baseline="0">
              <a:solidFill>
                <a:srgbClr val="FFFF00"/>
              </a:solidFill>
              <a:latin typeface="Arial Tur"/>
              <a:cs typeface="Arial Tur"/>
            </a:rPr>
            <a:t>Öğrenci Sabit Bilgileri</a:t>
          </a:r>
        </a:p>
      </xdr:txBody>
    </xdr:sp>
    <xdr:clientData/>
  </xdr:twoCellAnchor>
  <xdr:twoCellAnchor>
    <xdr:from>
      <xdr:col>10</xdr:col>
      <xdr:colOff>76200</xdr:colOff>
      <xdr:row>2</xdr:row>
      <xdr:rowOff>19050</xdr:rowOff>
    </xdr:from>
    <xdr:to>
      <xdr:col>13</xdr:col>
      <xdr:colOff>0</xdr:colOff>
      <xdr:row>3</xdr:row>
      <xdr:rowOff>57150</xdr:rowOff>
    </xdr:to>
    <xdr:sp macro="" textlink="">
      <xdr:nvSpPr>
        <xdr:cNvPr id="1213" name="Text Box 189"/>
        <xdr:cNvSpPr txBox="1">
          <a:spLocks noChangeArrowheads="1"/>
        </xdr:cNvSpPr>
      </xdr:nvSpPr>
      <xdr:spPr bwMode="auto">
        <a:xfrm>
          <a:off x="5562600" y="314325"/>
          <a:ext cx="220980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76200" cap="rnd" algn="ctr">
              <a:solidFill>
                <a:srgbClr xmlns:mc="http://schemas.openxmlformats.org/markup-compatibility/2006" val="333333" mc:Ignorable="a14" a14:legacySpreadsheetColorIndex="63"/>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r" rtl="0">
            <a:defRPr sz="1000"/>
          </a:pPr>
          <a:r>
            <a:rPr lang="tr-TR" sz="800" b="0" i="0" u="none" strike="noStrike" baseline="0">
              <a:solidFill>
                <a:srgbClr val="0000FF"/>
              </a:solidFill>
              <a:latin typeface="Arial Tur"/>
              <a:cs typeface="Arial Tur"/>
            </a:rPr>
            <a:t>Bu sayfadaki mavi renkli tüm yazıları sınıf ve okula göre değiştiriniz</a:t>
          </a:r>
        </a:p>
      </xdr:txBody>
    </xdr:sp>
    <xdr:clientData/>
  </xdr:twoCellAnchor>
  <xdr:twoCellAnchor>
    <xdr:from>
      <xdr:col>7</xdr:col>
      <xdr:colOff>66675</xdr:colOff>
      <xdr:row>18</xdr:row>
      <xdr:rowOff>9525</xdr:rowOff>
    </xdr:from>
    <xdr:to>
      <xdr:col>8</xdr:col>
      <xdr:colOff>0</xdr:colOff>
      <xdr:row>18</xdr:row>
      <xdr:rowOff>161925</xdr:rowOff>
    </xdr:to>
    <xdr:sp macro="" textlink="">
      <xdr:nvSpPr>
        <xdr:cNvPr id="104639" name="AutoShape 193">
          <a:hlinkClick xmlns:r="http://schemas.openxmlformats.org/officeDocument/2006/relationships" r:id="rId18"/>
        </xdr:cNvPr>
        <xdr:cNvSpPr>
          <a:spLocks noChangeArrowheads="1"/>
        </xdr:cNvSpPr>
      </xdr:nvSpPr>
      <xdr:spPr bwMode="auto">
        <a:xfrm>
          <a:off x="4048125" y="3724275"/>
          <a:ext cx="523875" cy="152400"/>
        </a:xfrm>
        <a:prstGeom prst="leftArrow">
          <a:avLst>
            <a:gd name="adj1" fmla="val 50000"/>
            <a:gd name="adj2" fmla="val 85938"/>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28575</xdr:colOff>
      <xdr:row>4</xdr:row>
      <xdr:rowOff>9525</xdr:rowOff>
    </xdr:from>
    <xdr:to>
      <xdr:col>9</xdr:col>
      <xdr:colOff>1200150</xdr:colOff>
      <xdr:row>9</xdr:row>
      <xdr:rowOff>114300</xdr:rowOff>
    </xdr:to>
    <xdr:pic>
      <xdr:nvPicPr>
        <xdr:cNvPr id="104640" name="Resim 1">
          <a:hlinkClick xmlns:r="http://schemas.openxmlformats.org/officeDocument/2006/relationships" r:id="rId19"/>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600575" y="1190625"/>
          <a:ext cx="1171575" cy="10096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104775</xdr:rowOff>
    </xdr:from>
    <xdr:to>
      <xdr:col>10</xdr:col>
      <xdr:colOff>28575</xdr:colOff>
      <xdr:row>21</xdr:row>
      <xdr:rowOff>9525</xdr:rowOff>
    </xdr:to>
    <xdr:pic>
      <xdr:nvPicPr>
        <xdr:cNvPr id="104641" name="Resim 1">
          <a:hlinkClick xmlns:r="http://schemas.openxmlformats.org/officeDocument/2006/relationships" r:id="rId21"/>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572000" y="3276600"/>
          <a:ext cx="12573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0</xdr:colOff>
      <xdr:row>2</xdr:row>
      <xdr:rowOff>133350</xdr:rowOff>
    </xdr:from>
    <xdr:to>
      <xdr:col>10</xdr:col>
      <xdr:colOff>0</xdr:colOff>
      <xdr:row>2</xdr:row>
      <xdr:rowOff>428625</xdr:rowOff>
    </xdr:to>
    <xdr:sp macro="" textlink="">
      <xdr:nvSpPr>
        <xdr:cNvPr id="23" name="AutoShape 173">
          <a:hlinkClick xmlns:r="http://schemas.openxmlformats.org/officeDocument/2006/relationships" r:id="rId23"/>
        </xdr:cNvPr>
        <xdr:cNvSpPr>
          <a:spLocks noChangeArrowheads="1"/>
        </xdr:cNvSpPr>
      </xdr:nvSpPr>
      <xdr:spPr bwMode="auto">
        <a:xfrm>
          <a:off x="4572000" y="428625"/>
          <a:ext cx="1228725" cy="295275"/>
        </a:xfrm>
        <a:prstGeom prst="bevel">
          <a:avLst>
            <a:gd name="adj" fmla="val 20833"/>
          </a:avLst>
        </a:prstGeom>
        <a:solidFill>
          <a:srgbClr val="C00000"/>
        </a:solidFill>
        <a:ln w="12700">
          <a:solidFill>
            <a:srgbClr xmlns:mc="http://schemas.openxmlformats.org/markup-compatibility/2006" xmlns:a14="http://schemas.microsoft.com/office/drawing/2010/main" val="C0C0C0" mc:Ignorable="a14" a14:legacySpreadsheetColorIndex="22"/>
          </a:solidFill>
          <a:miter lim="800000"/>
          <a:headEnd/>
          <a:tailEnd/>
        </a:ln>
        <a:effectLst/>
        <a:extLst/>
      </xdr:spPr>
      <xdr:txBody>
        <a:bodyPr vertOverflow="clip" wrap="square" lIns="27432" tIns="18288" rIns="27432" bIns="0" anchor="t" upright="1"/>
        <a:lstStyle/>
        <a:p>
          <a:pPr algn="ctr" rtl="0">
            <a:defRPr sz="1000"/>
          </a:pPr>
          <a:r>
            <a:rPr lang="tr-TR" sz="1000" b="1" i="1" u="none" strike="noStrike" baseline="0">
              <a:solidFill>
                <a:schemeClr val="bg1"/>
              </a:solidFill>
              <a:latin typeface="Arial Tur"/>
              <a:cs typeface="Arial Tur"/>
            </a:rPr>
            <a:t>Proje Bilgisi</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28575</xdr:rowOff>
    </xdr:from>
    <xdr:to>
      <xdr:col>8</xdr:col>
      <xdr:colOff>0</xdr:colOff>
      <xdr:row>1</xdr:row>
      <xdr:rowOff>190500</xdr:rowOff>
    </xdr:to>
    <xdr:sp macro="" textlink="">
      <xdr:nvSpPr>
        <xdr:cNvPr id="3080" name="AutoShape 8">
          <a:hlinkClick xmlns:r="http://schemas.openxmlformats.org/officeDocument/2006/relationships" r:id="rId1"/>
        </xdr:cNvPr>
        <xdr:cNvSpPr>
          <a:spLocks noChangeArrowheads="1"/>
        </xdr:cNvSpPr>
      </xdr:nvSpPr>
      <xdr:spPr bwMode="auto">
        <a:xfrm>
          <a:off x="6638925" y="28575"/>
          <a:ext cx="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8</xdr:col>
      <xdr:colOff>0</xdr:colOff>
      <xdr:row>0</xdr:row>
      <xdr:rowOff>28575</xdr:rowOff>
    </xdr:from>
    <xdr:to>
      <xdr:col>8</xdr:col>
      <xdr:colOff>0</xdr:colOff>
      <xdr:row>1</xdr:row>
      <xdr:rowOff>190500</xdr:rowOff>
    </xdr:to>
    <xdr:sp macro="" textlink="">
      <xdr:nvSpPr>
        <xdr:cNvPr id="3081" name="AutoShape 9">
          <a:hlinkClick xmlns:r="http://schemas.openxmlformats.org/officeDocument/2006/relationships" r:id="rId1"/>
        </xdr:cNvPr>
        <xdr:cNvSpPr>
          <a:spLocks noChangeArrowheads="1"/>
        </xdr:cNvSpPr>
      </xdr:nvSpPr>
      <xdr:spPr bwMode="auto">
        <a:xfrm>
          <a:off x="6638925" y="28575"/>
          <a:ext cx="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85726</xdr:colOff>
      <xdr:row>0</xdr:row>
      <xdr:rowOff>57150</xdr:rowOff>
    </xdr:from>
    <xdr:to>
      <xdr:col>4</xdr:col>
      <xdr:colOff>161926</xdr:colOff>
      <xdr:row>2</xdr:row>
      <xdr:rowOff>0</xdr:rowOff>
    </xdr:to>
    <xdr:sp macro="" textlink="">
      <xdr:nvSpPr>
        <xdr:cNvPr id="6" name="AutoShape 1">
          <a:hlinkClick xmlns:r="http://schemas.openxmlformats.org/officeDocument/2006/relationships" r:id="rId2"/>
        </xdr:cNvPr>
        <xdr:cNvSpPr>
          <a:spLocks noChangeArrowheads="1"/>
        </xdr:cNvSpPr>
      </xdr:nvSpPr>
      <xdr:spPr bwMode="auto">
        <a:xfrm>
          <a:off x="85726" y="57150"/>
          <a:ext cx="175260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18</xdr:col>
      <xdr:colOff>209550</xdr:colOff>
      <xdr:row>0</xdr:row>
      <xdr:rowOff>95250</xdr:rowOff>
    </xdr:from>
    <xdr:to>
      <xdr:col>21</xdr:col>
      <xdr:colOff>9525</xdr:colOff>
      <xdr:row>2</xdr:row>
      <xdr:rowOff>38100</xdr:rowOff>
    </xdr:to>
    <xdr:sp macro="" textlink="">
      <xdr:nvSpPr>
        <xdr:cNvPr id="4098" name="AutoShape 2">
          <a:hlinkClick xmlns:r="http://schemas.openxmlformats.org/officeDocument/2006/relationships" r:id="rId1"/>
        </xdr:cNvPr>
        <xdr:cNvSpPr>
          <a:spLocks noChangeArrowheads="1"/>
        </xdr:cNvSpPr>
      </xdr:nvSpPr>
      <xdr:spPr bwMode="auto">
        <a:xfrm>
          <a:off x="5286375" y="952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4099"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4100" name="Text Box 4"/>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57150</xdr:rowOff>
    </xdr:from>
    <xdr:to>
      <xdr:col>2</xdr:col>
      <xdr:colOff>866775</xdr:colOff>
      <xdr:row>2</xdr:row>
      <xdr:rowOff>0</xdr:rowOff>
    </xdr:to>
    <xdr:sp macro="" textlink="">
      <xdr:nvSpPr>
        <xdr:cNvPr id="5122" name="AutoShape 2">
          <a:hlinkClick xmlns:r="http://schemas.openxmlformats.org/officeDocument/2006/relationships" r:id="rId1"/>
        </xdr:cNvPr>
        <xdr:cNvSpPr>
          <a:spLocks noChangeArrowheads="1"/>
        </xdr:cNvSpPr>
      </xdr:nvSpPr>
      <xdr:spPr bwMode="auto">
        <a:xfrm>
          <a:off x="180975" y="57150"/>
          <a:ext cx="117157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18</xdr:col>
      <xdr:colOff>276225</xdr:colOff>
      <xdr:row>0</xdr:row>
      <xdr:rowOff>95250</xdr:rowOff>
    </xdr:from>
    <xdr:to>
      <xdr:col>21</xdr:col>
      <xdr:colOff>9525</xdr:colOff>
      <xdr:row>2</xdr:row>
      <xdr:rowOff>38100</xdr:rowOff>
    </xdr:to>
    <xdr:sp macro="" textlink="">
      <xdr:nvSpPr>
        <xdr:cNvPr id="6146" name="AutoShape 2">
          <a:hlinkClick xmlns:r="http://schemas.openxmlformats.org/officeDocument/2006/relationships" r:id="rId1"/>
        </xdr:cNvPr>
        <xdr:cNvSpPr>
          <a:spLocks noChangeArrowheads="1"/>
        </xdr:cNvSpPr>
      </xdr:nvSpPr>
      <xdr:spPr bwMode="auto">
        <a:xfrm>
          <a:off x="5286375" y="952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6147"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6152" name="Text Box 8"/>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19050</xdr:rowOff>
    </xdr:from>
    <xdr:to>
      <xdr:col>2</xdr:col>
      <xdr:colOff>666750</xdr:colOff>
      <xdr:row>1</xdr:row>
      <xdr:rowOff>180975</xdr:rowOff>
    </xdr:to>
    <xdr:sp macro="" textlink="">
      <xdr:nvSpPr>
        <xdr:cNvPr id="7170" name="AutoShape 2">
          <a:hlinkClick xmlns:r="http://schemas.openxmlformats.org/officeDocument/2006/relationships" r:id="rId1"/>
        </xdr:cNvPr>
        <xdr:cNvSpPr>
          <a:spLocks noChangeArrowheads="1"/>
        </xdr:cNvSpPr>
      </xdr:nvSpPr>
      <xdr:spPr bwMode="auto">
        <a:xfrm>
          <a:off x="66675" y="19050"/>
          <a:ext cx="10858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18</xdr:col>
      <xdr:colOff>247650</xdr:colOff>
      <xdr:row>0</xdr:row>
      <xdr:rowOff>114300</xdr:rowOff>
    </xdr:from>
    <xdr:to>
      <xdr:col>21</xdr:col>
      <xdr:colOff>9525</xdr:colOff>
      <xdr:row>2</xdr:row>
      <xdr:rowOff>57150</xdr:rowOff>
    </xdr:to>
    <xdr:sp macro="" textlink="">
      <xdr:nvSpPr>
        <xdr:cNvPr id="8194" name="AutoShape 2">
          <a:hlinkClick xmlns:r="http://schemas.openxmlformats.org/officeDocument/2006/relationships" r:id="rId1"/>
        </xdr:cNvPr>
        <xdr:cNvSpPr>
          <a:spLocks noChangeArrowheads="1"/>
        </xdr:cNvSpPr>
      </xdr:nvSpPr>
      <xdr:spPr bwMode="auto">
        <a:xfrm>
          <a:off x="5286375" y="11430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8195"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8200" name="Text Box 8"/>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152401</xdr:colOff>
      <xdr:row>0</xdr:row>
      <xdr:rowOff>66675</xdr:rowOff>
    </xdr:from>
    <xdr:to>
      <xdr:col>4</xdr:col>
      <xdr:colOff>542926</xdr:colOff>
      <xdr:row>2</xdr:row>
      <xdr:rowOff>9525</xdr:rowOff>
    </xdr:to>
    <xdr:sp macro="" textlink="">
      <xdr:nvSpPr>
        <xdr:cNvPr id="9218" name="AutoShape 2">
          <a:hlinkClick xmlns:r="http://schemas.openxmlformats.org/officeDocument/2006/relationships" r:id="rId1"/>
        </xdr:cNvPr>
        <xdr:cNvSpPr>
          <a:spLocks noChangeArrowheads="1"/>
        </xdr:cNvSpPr>
      </xdr:nvSpPr>
      <xdr:spPr bwMode="auto">
        <a:xfrm>
          <a:off x="152401" y="66675"/>
          <a:ext cx="205740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18</xdr:col>
      <xdr:colOff>266700</xdr:colOff>
      <xdr:row>0</xdr:row>
      <xdr:rowOff>57150</xdr:rowOff>
    </xdr:from>
    <xdr:to>
      <xdr:col>21</xdr:col>
      <xdr:colOff>9525</xdr:colOff>
      <xdr:row>2</xdr:row>
      <xdr:rowOff>0</xdr:rowOff>
    </xdr:to>
    <xdr:sp macro="" textlink="">
      <xdr:nvSpPr>
        <xdr:cNvPr id="10242" name="AutoShape 2">
          <a:hlinkClick xmlns:r="http://schemas.openxmlformats.org/officeDocument/2006/relationships" r:id="rId1"/>
        </xdr:cNvPr>
        <xdr:cNvSpPr>
          <a:spLocks noChangeArrowheads="1"/>
        </xdr:cNvSpPr>
      </xdr:nvSpPr>
      <xdr:spPr bwMode="auto">
        <a:xfrm>
          <a:off x="5286375" y="571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0243"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0244" name="Text Box 4"/>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1114425</xdr:colOff>
      <xdr:row>1</xdr:row>
      <xdr:rowOff>161925</xdr:rowOff>
    </xdr:to>
    <xdr:sp macro="" textlink="">
      <xdr:nvSpPr>
        <xdr:cNvPr id="11266" name="AutoShape 2">
          <a:hlinkClick xmlns:r="http://schemas.openxmlformats.org/officeDocument/2006/relationships" r:id="rId1"/>
        </xdr:cNvPr>
        <xdr:cNvSpPr>
          <a:spLocks noChangeArrowheads="1"/>
        </xdr:cNvSpPr>
      </xdr:nvSpPr>
      <xdr:spPr bwMode="auto">
        <a:xfrm>
          <a:off x="38100" y="0"/>
          <a:ext cx="156210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38100</xdr:colOff>
      <xdr:row>0</xdr:row>
      <xdr:rowOff>19050</xdr:rowOff>
    </xdr:from>
    <xdr:to>
      <xdr:col>21</xdr:col>
      <xdr:colOff>9525</xdr:colOff>
      <xdr:row>1</xdr:row>
      <xdr:rowOff>180975</xdr:rowOff>
    </xdr:to>
    <xdr:sp macro="" textlink="">
      <xdr:nvSpPr>
        <xdr:cNvPr id="12289" name="AutoShape 1">
          <a:hlinkClick xmlns:r="http://schemas.openxmlformats.org/officeDocument/2006/relationships" r:id="rId1"/>
        </xdr:cNvPr>
        <xdr:cNvSpPr>
          <a:spLocks noChangeArrowheads="1"/>
        </xdr:cNvSpPr>
      </xdr:nvSpPr>
      <xdr:spPr bwMode="auto">
        <a:xfrm>
          <a:off x="5286375" y="190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2290"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2291"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9525</xdr:colOff>
      <xdr:row>1</xdr:row>
      <xdr:rowOff>161925</xdr:rowOff>
    </xdr:to>
    <xdr:sp macro="" textlink="">
      <xdr:nvSpPr>
        <xdr:cNvPr id="13314" name="AutoShape 2">
          <a:hlinkClick xmlns:r="http://schemas.openxmlformats.org/officeDocument/2006/relationships" r:id="rId1"/>
        </xdr:cNvPr>
        <xdr:cNvSpPr>
          <a:spLocks noChangeArrowheads="1"/>
        </xdr:cNvSpPr>
      </xdr:nvSpPr>
      <xdr:spPr bwMode="auto">
        <a:xfrm>
          <a:off x="0" y="0"/>
          <a:ext cx="166687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18</xdr:col>
      <xdr:colOff>190500</xdr:colOff>
      <xdr:row>0</xdr:row>
      <xdr:rowOff>57150</xdr:rowOff>
    </xdr:from>
    <xdr:to>
      <xdr:col>21</xdr:col>
      <xdr:colOff>9525</xdr:colOff>
      <xdr:row>2</xdr:row>
      <xdr:rowOff>0</xdr:rowOff>
    </xdr:to>
    <xdr:sp macro="" textlink="">
      <xdr:nvSpPr>
        <xdr:cNvPr id="14338" name="AutoShape 2">
          <a:hlinkClick xmlns:r="http://schemas.openxmlformats.org/officeDocument/2006/relationships" r:id="rId1"/>
        </xdr:cNvPr>
        <xdr:cNvSpPr>
          <a:spLocks noChangeArrowheads="1"/>
        </xdr:cNvSpPr>
      </xdr:nvSpPr>
      <xdr:spPr bwMode="auto">
        <a:xfrm>
          <a:off x="5286375" y="571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4339"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4340" name="Text Box 4"/>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19050</xdr:rowOff>
    </xdr:from>
    <xdr:to>
      <xdr:col>2</xdr:col>
      <xdr:colOff>552450</xdr:colOff>
      <xdr:row>1</xdr:row>
      <xdr:rowOff>180975</xdr:rowOff>
    </xdr:to>
    <xdr:sp macro="" textlink="">
      <xdr:nvSpPr>
        <xdr:cNvPr id="15362" name="AutoShape 2">
          <a:hlinkClick xmlns:r="http://schemas.openxmlformats.org/officeDocument/2006/relationships" r:id="rId1"/>
        </xdr:cNvPr>
        <xdr:cNvSpPr>
          <a:spLocks noChangeArrowheads="1"/>
        </xdr:cNvSpPr>
      </xdr:nvSpPr>
      <xdr:spPr bwMode="auto">
        <a:xfrm>
          <a:off x="47625" y="19050"/>
          <a:ext cx="99060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16</xdr:col>
      <xdr:colOff>171450</xdr:colOff>
      <xdr:row>0</xdr:row>
      <xdr:rowOff>76200</xdr:rowOff>
    </xdr:from>
    <xdr:to>
      <xdr:col>19</xdr:col>
      <xdr:colOff>9525</xdr:colOff>
      <xdr:row>2</xdr:row>
      <xdr:rowOff>19050</xdr:rowOff>
    </xdr:to>
    <xdr:sp macro="" textlink="">
      <xdr:nvSpPr>
        <xdr:cNvPr id="81921" name="AutoShape 1">
          <a:hlinkClick xmlns:r="http://schemas.openxmlformats.org/officeDocument/2006/relationships" r:id="rId1"/>
        </xdr:cNvPr>
        <xdr:cNvSpPr>
          <a:spLocks noChangeArrowheads="1"/>
        </xdr:cNvSpPr>
      </xdr:nvSpPr>
      <xdr:spPr bwMode="auto">
        <a:xfrm>
          <a:off x="5095875" y="76200"/>
          <a:ext cx="90487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81922"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81923"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38099</xdr:colOff>
      <xdr:row>0</xdr:row>
      <xdr:rowOff>0</xdr:rowOff>
    </xdr:from>
    <xdr:to>
      <xdr:col>2</xdr:col>
      <xdr:colOff>828674</xdr:colOff>
      <xdr:row>1</xdr:row>
      <xdr:rowOff>161925</xdr:rowOff>
    </xdr:to>
    <xdr:sp macro="" textlink="">
      <xdr:nvSpPr>
        <xdr:cNvPr id="83969" name="AutoShape 1">
          <a:hlinkClick xmlns:r="http://schemas.openxmlformats.org/officeDocument/2006/relationships" r:id="rId1"/>
        </xdr:cNvPr>
        <xdr:cNvSpPr>
          <a:spLocks noChangeArrowheads="1"/>
        </xdr:cNvSpPr>
      </xdr:nvSpPr>
      <xdr:spPr bwMode="auto">
        <a:xfrm>
          <a:off x="38099" y="0"/>
          <a:ext cx="130492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18</xdr:col>
      <xdr:colOff>276225</xdr:colOff>
      <xdr:row>0</xdr:row>
      <xdr:rowOff>47625</xdr:rowOff>
    </xdr:from>
    <xdr:to>
      <xdr:col>21</xdr:col>
      <xdr:colOff>9525</xdr:colOff>
      <xdr:row>1</xdr:row>
      <xdr:rowOff>209550</xdr:rowOff>
    </xdr:to>
    <xdr:sp macro="" textlink="">
      <xdr:nvSpPr>
        <xdr:cNvPr id="18433" name="AutoShape 1">
          <a:hlinkClick xmlns:r="http://schemas.openxmlformats.org/officeDocument/2006/relationships" r:id="rId1"/>
        </xdr:cNvPr>
        <xdr:cNvSpPr>
          <a:spLocks noChangeArrowheads="1"/>
        </xdr:cNvSpPr>
      </xdr:nvSpPr>
      <xdr:spPr bwMode="auto">
        <a:xfrm>
          <a:off x="5286375" y="47625"/>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8434"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18435"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571500</xdr:colOff>
      <xdr:row>1</xdr:row>
      <xdr:rowOff>171450</xdr:rowOff>
    </xdr:to>
    <xdr:sp macro="" textlink="">
      <xdr:nvSpPr>
        <xdr:cNvPr id="19457" name="AutoShape 1">
          <a:hlinkClick xmlns:r="http://schemas.openxmlformats.org/officeDocument/2006/relationships" r:id="rId1"/>
        </xdr:cNvPr>
        <xdr:cNvSpPr>
          <a:spLocks noChangeArrowheads="1"/>
        </xdr:cNvSpPr>
      </xdr:nvSpPr>
      <xdr:spPr bwMode="auto">
        <a:xfrm>
          <a:off x="0" y="9525"/>
          <a:ext cx="105727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18</xdr:col>
      <xdr:colOff>9525</xdr:colOff>
      <xdr:row>0</xdr:row>
      <xdr:rowOff>85725</xdr:rowOff>
    </xdr:from>
    <xdr:to>
      <xdr:col>21</xdr:col>
      <xdr:colOff>9525</xdr:colOff>
      <xdr:row>2</xdr:row>
      <xdr:rowOff>28575</xdr:rowOff>
    </xdr:to>
    <xdr:sp macro="" textlink="">
      <xdr:nvSpPr>
        <xdr:cNvPr id="20481" name="AutoShape 1">
          <a:hlinkClick xmlns:r="http://schemas.openxmlformats.org/officeDocument/2006/relationships" r:id="rId1"/>
        </xdr:cNvPr>
        <xdr:cNvSpPr>
          <a:spLocks noChangeArrowheads="1"/>
        </xdr:cNvSpPr>
      </xdr:nvSpPr>
      <xdr:spPr bwMode="auto">
        <a:xfrm>
          <a:off x="5286375" y="85725"/>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0482"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0483"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561975</xdr:colOff>
      <xdr:row>1</xdr:row>
      <xdr:rowOff>161925</xdr:rowOff>
    </xdr:to>
    <xdr:sp macro="" textlink="">
      <xdr:nvSpPr>
        <xdr:cNvPr id="21505" name="AutoShape 1">
          <a:hlinkClick xmlns:r="http://schemas.openxmlformats.org/officeDocument/2006/relationships" r:id="rId1"/>
        </xdr:cNvPr>
        <xdr:cNvSpPr>
          <a:spLocks noChangeArrowheads="1"/>
        </xdr:cNvSpPr>
      </xdr:nvSpPr>
      <xdr:spPr bwMode="auto">
        <a:xfrm>
          <a:off x="0" y="0"/>
          <a:ext cx="10477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15</xdr:col>
      <xdr:colOff>304800</xdr:colOff>
      <xdr:row>0</xdr:row>
      <xdr:rowOff>66675</xdr:rowOff>
    </xdr:from>
    <xdr:to>
      <xdr:col>19</xdr:col>
      <xdr:colOff>9525</xdr:colOff>
      <xdr:row>2</xdr:row>
      <xdr:rowOff>9525</xdr:rowOff>
    </xdr:to>
    <xdr:sp macro="" textlink="">
      <xdr:nvSpPr>
        <xdr:cNvPr id="80897" name="AutoShape 1">
          <a:hlinkClick xmlns:r="http://schemas.openxmlformats.org/officeDocument/2006/relationships" r:id="rId1"/>
        </xdr:cNvPr>
        <xdr:cNvSpPr>
          <a:spLocks noChangeArrowheads="1"/>
        </xdr:cNvSpPr>
      </xdr:nvSpPr>
      <xdr:spPr bwMode="auto">
        <a:xfrm>
          <a:off x="5286375" y="66675"/>
          <a:ext cx="71437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80898"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80899"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447675</xdr:colOff>
      <xdr:row>1</xdr:row>
      <xdr:rowOff>161925</xdr:rowOff>
    </xdr:to>
    <xdr:sp macro="" textlink="">
      <xdr:nvSpPr>
        <xdr:cNvPr id="82945" name="AutoShape 1">
          <a:hlinkClick xmlns:r="http://schemas.openxmlformats.org/officeDocument/2006/relationships" r:id="rId1"/>
        </xdr:cNvPr>
        <xdr:cNvSpPr>
          <a:spLocks noChangeArrowheads="1"/>
        </xdr:cNvSpPr>
      </xdr:nvSpPr>
      <xdr:spPr bwMode="auto">
        <a:xfrm>
          <a:off x="0" y="0"/>
          <a:ext cx="96202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18</xdr:col>
      <xdr:colOff>0</xdr:colOff>
      <xdr:row>0</xdr:row>
      <xdr:rowOff>38100</xdr:rowOff>
    </xdr:from>
    <xdr:to>
      <xdr:col>21</xdr:col>
      <xdr:colOff>9525</xdr:colOff>
      <xdr:row>1</xdr:row>
      <xdr:rowOff>200025</xdr:rowOff>
    </xdr:to>
    <xdr:sp macro="" textlink="">
      <xdr:nvSpPr>
        <xdr:cNvPr id="24577" name="AutoShape 1">
          <a:hlinkClick xmlns:r="http://schemas.openxmlformats.org/officeDocument/2006/relationships" r:id="rId1"/>
        </xdr:cNvPr>
        <xdr:cNvSpPr>
          <a:spLocks noChangeArrowheads="1"/>
        </xdr:cNvSpPr>
      </xdr:nvSpPr>
      <xdr:spPr bwMode="auto">
        <a:xfrm>
          <a:off x="5286375" y="3810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4578"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4579"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542925</xdr:colOff>
      <xdr:row>1</xdr:row>
      <xdr:rowOff>161925</xdr:rowOff>
    </xdr:to>
    <xdr:sp macro="" textlink="">
      <xdr:nvSpPr>
        <xdr:cNvPr id="25601" name="AutoShape 1">
          <a:hlinkClick xmlns:r="http://schemas.openxmlformats.org/officeDocument/2006/relationships" r:id="rId1"/>
        </xdr:cNvPr>
        <xdr:cNvSpPr>
          <a:spLocks noChangeArrowheads="1"/>
        </xdr:cNvSpPr>
      </xdr:nvSpPr>
      <xdr:spPr bwMode="auto">
        <a:xfrm>
          <a:off x="38100" y="0"/>
          <a:ext cx="99060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18</xdr:col>
      <xdr:colOff>76200</xdr:colOff>
      <xdr:row>0</xdr:row>
      <xdr:rowOff>38100</xdr:rowOff>
    </xdr:from>
    <xdr:to>
      <xdr:col>21</xdr:col>
      <xdr:colOff>9525</xdr:colOff>
      <xdr:row>1</xdr:row>
      <xdr:rowOff>200025</xdr:rowOff>
    </xdr:to>
    <xdr:sp macro="" textlink="">
      <xdr:nvSpPr>
        <xdr:cNvPr id="26625" name="AutoShape 1">
          <a:hlinkClick xmlns:r="http://schemas.openxmlformats.org/officeDocument/2006/relationships" r:id="rId1"/>
        </xdr:cNvPr>
        <xdr:cNvSpPr>
          <a:spLocks noChangeArrowheads="1"/>
        </xdr:cNvSpPr>
      </xdr:nvSpPr>
      <xdr:spPr bwMode="auto">
        <a:xfrm>
          <a:off x="5286375" y="3810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6626"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6627"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552450</xdr:colOff>
      <xdr:row>1</xdr:row>
      <xdr:rowOff>161925</xdr:rowOff>
    </xdr:to>
    <xdr:sp macro="" textlink="">
      <xdr:nvSpPr>
        <xdr:cNvPr id="27649" name="AutoShape 1">
          <a:hlinkClick xmlns:r="http://schemas.openxmlformats.org/officeDocument/2006/relationships" r:id="rId1"/>
        </xdr:cNvPr>
        <xdr:cNvSpPr>
          <a:spLocks noChangeArrowheads="1"/>
        </xdr:cNvSpPr>
      </xdr:nvSpPr>
      <xdr:spPr bwMode="auto">
        <a:xfrm>
          <a:off x="0" y="0"/>
          <a:ext cx="103822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18</xdr:col>
      <xdr:colOff>38100</xdr:colOff>
      <xdr:row>0</xdr:row>
      <xdr:rowOff>57150</xdr:rowOff>
    </xdr:from>
    <xdr:to>
      <xdr:col>21</xdr:col>
      <xdr:colOff>9525</xdr:colOff>
      <xdr:row>2</xdr:row>
      <xdr:rowOff>0</xdr:rowOff>
    </xdr:to>
    <xdr:sp macro="" textlink="">
      <xdr:nvSpPr>
        <xdr:cNvPr id="28673" name="AutoShape 1">
          <a:hlinkClick xmlns:r="http://schemas.openxmlformats.org/officeDocument/2006/relationships" r:id="rId1"/>
        </xdr:cNvPr>
        <xdr:cNvSpPr>
          <a:spLocks noChangeArrowheads="1"/>
        </xdr:cNvSpPr>
      </xdr:nvSpPr>
      <xdr:spPr bwMode="auto">
        <a:xfrm>
          <a:off x="5286375" y="571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8674"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28675"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552450</xdr:colOff>
      <xdr:row>1</xdr:row>
      <xdr:rowOff>161925</xdr:rowOff>
    </xdr:to>
    <xdr:sp macro="" textlink="">
      <xdr:nvSpPr>
        <xdr:cNvPr id="29697" name="AutoShape 1">
          <a:hlinkClick xmlns:r="http://schemas.openxmlformats.org/officeDocument/2006/relationships" r:id="rId1"/>
        </xdr:cNvPr>
        <xdr:cNvSpPr>
          <a:spLocks noChangeArrowheads="1"/>
        </xdr:cNvSpPr>
      </xdr:nvSpPr>
      <xdr:spPr bwMode="auto">
        <a:xfrm>
          <a:off x="9525" y="0"/>
          <a:ext cx="102870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18</xdr:col>
      <xdr:colOff>38100</xdr:colOff>
      <xdr:row>0</xdr:row>
      <xdr:rowOff>57150</xdr:rowOff>
    </xdr:from>
    <xdr:to>
      <xdr:col>21</xdr:col>
      <xdr:colOff>9525</xdr:colOff>
      <xdr:row>2</xdr:row>
      <xdr:rowOff>0</xdr:rowOff>
    </xdr:to>
    <xdr:sp macro="" textlink="">
      <xdr:nvSpPr>
        <xdr:cNvPr id="74753" name="AutoShape 1">
          <a:hlinkClick xmlns:r="http://schemas.openxmlformats.org/officeDocument/2006/relationships" r:id="rId1"/>
        </xdr:cNvPr>
        <xdr:cNvSpPr>
          <a:spLocks noChangeArrowheads="1"/>
        </xdr:cNvSpPr>
      </xdr:nvSpPr>
      <xdr:spPr bwMode="auto">
        <a:xfrm>
          <a:off x="5286375" y="571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74754"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74755"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0</xdr:col>
      <xdr:colOff>28574</xdr:colOff>
      <xdr:row>0</xdr:row>
      <xdr:rowOff>0</xdr:rowOff>
    </xdr:from>
    <xdr:to>
      <xdr:col>2</xdr:col>
      <xdr:colOff>600074</xdr:colOff>
      <xdr:row>1</xdr:row>
      <xdr:rowOff>161925</xdr:rowOff>
    </xdr:to>
    <xdr:sp macro="" textlink="">
      <xdr:nvSpPr>
        <xdr:cNvPr id="77825" name="AutoShape 1">
          <a:hlinkClick xmlns:r="http://schemas.openxmlformats.org/officeDocument/2006/relationships" r:id="rId1"/>
        </xdr:cNvPr>
        <xdr:cNvSpPr>
          <a:spLocks noChangeArrowheads="1"/>
        </xdr:cNvSpPr>
      </xdr:nvSpPr>
      <xdr:spPr bwMode="auto">
        <a:xfrm>
          <a:off x="28574" y="0"/>
          <a:ext cx="1057275"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18</xdr:col>
      <xdr:colOff>38100</xdr:colOff>
      <xdr:row>0</xdr:row>
      <xdr:rowOff>57150</xdr:rowOff>
    </xdr:from>
    <xdr:to>
      <xdr:col>21</xdr:col>
      <xdr:colOff>9525</xdr:colOff>
      <xdr:row>2</xdr:row>
      <xdr:rowOff>0</xdr:rowOff>
    </xdr:to>
    <xdr:sp macro="" textlink="">
      <xdr:nvSpPr>
        <xdr:cNvPr id="75777" name="AutoShape 1">
          <a:hlinkClick xmlns:r="http://schemas.openxmlformats.org/officeDocument/2006/relationships" r:id="rId1"/>
        </xdr:cNvPr>
        <xdr:cNvSpPr>
          <a:spLocks noChangeArrowheads="1"/>
        </xdr:cNvSpPr>
      </xdr:nvSpPr>
      <xdr:spPr bwMode="auto">
        <a:xfrm>
          <a:off x="5286375" y="57150"/>
          <a:ext cx="7429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75778" name="Text Box 2"/>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twoCellAnchor>
    <xdr:from>
      <xdr:col>0</xdr:col>
      <xdr:colOff>28575</xdr:colOff>
      <xdr:row>0</xdr:row>
      <xdr:rowOff>19050</xdr:rowOff>
    </xdr:from>
    <xdr:to>
      <xdr:col>2</xdr:col>
      <xdr:colOff>352425</xdr:colOff>
      <xdr:row>0</xdr:row>
      <xdr:rowOff>171450</xdr:rowOff>
    </xdr:to>
    <xdr:sp macro="" textlink="">
      <xdr:nvSpPr>
        <xdr:cNvPr id="75779" name="Text Box 3"/>
        <xdr:cNvSpPr txBox="1">
          <a:spLocks noChangeArrowheads="1"/>
        </xdr:cNvSpPr>
      </xdr:nvSpPr>
      <xdr:spPr bwMode="auto">
        <a:xfrm>
          <a:off x="28575" y="19050"/>
          <a:ext cx="8858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2700">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tr-TR" sz="800" b="0" i="1" u="none" strike="noStrike" baseline="0">
              <a:solidFill>
                <a:srgbClr val="0000FF"/>
              </a:solidFill>
              <a:latin typeface="Arial Tur"/>
              <a:cs typeface="Arial Tur"/>
            </a:rPr>
            <a:t>Seracettin YİĞİT</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69</xdr:col>
      <xdr:colOff>114300</xdr:colOff>
      <xdr:row>6</xdr:row>
      <xdr:rowOff>266700</xdr:rowOff>
    </xdr:from>
    <xdr:to>
      <xdr:col>89</xdr:col>
      <xdr:colOff>9525</xdr:colOff>
      <xdr:row>10</xdr:row>
      <xdr:rowOff>180975</xdr:rowOff>
    </xdr:to>
    <xdr:sp macro="" textlink="">
      <xdr:nvSpPr>
        <xdr:cNvPr id="67774" name="Text Box 190"/>
        <xdr:cNvSpPr txBox="1">
          <a:spLocks noChangeArrowheads="1"/>
        </xdr:cNvSpPr>
      </xdr:nvSpPr>
      <xdr:spPr bwMode="auto">
        <a:xfrm>
          <a:off x="6267450" y="1343025"/>
          <a:ext cx="1495425" cy="7715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ctr" upright="1"/>
        <a:lstStyle/>
        <a:p>
          <a:pPr algn="ctr" rtl="0">
            <a:defRPr sz="1000"/>
          </a:pPr>
          <a:r>
            <a:rPr lang="tr-TR" sz="800" b="1" i="0" u="none" strike="noStrike" baseline="0">
              <a:solidFill>
                <a:srgbClr val="000000"/>
              </a:solidFill>
              <a:latin typeface="Arial Tur"/>
              <a:cs typeface="Arial Tur"/>
            </a:rPr>
            <a:t>KİŞİSEL VE SOSYAL BECERİLER</a:t>
          </a:r>
        </a:p>
      </xdr:txBody>
    </xdr:sp>
    <xdr:clientData fPrintsWithSheet="0"/>
  </xdr:twoCellAnchor>
  <xdr:twoCellAnchor>
    <xdr:from>
      <xdr:col>58</xdr:col>
      <xdr:colOff>85725</xdr:colOff>
      <xdr:row>7</xdr:row>
      <xdr:rowOff>161925</xdr:rowOff>
    </xdr:from>
    <xdr:to>
      <xdr:col>62</xdr:col>
      <xdr:colOff>9525</xdr:colOff>
      <xdr:row>9</xdr:row>
      <xdr:rowOff>0</xdr:rowOff>
    </xdr:to>
    <xdr:sp macro="" textlink="">
      <xdr:nvSpPr>
        <xdr:cNvPr id="67783" name="Text Box 199"/>
        <xdr:cNvSpPr txBox="1">
          <a:spLocks noChangeArrowheads="1"/>
        </xdr:cNvSpPr>
      </xdr:nvSpPr>
      <xdr:spPr bwMode="auto">
        <a:xfrm>
          <a:off x="5219700" y="1543050"/>
          <a:ext cx="304800" cy="2000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upright="1"/>
        <a:lstStyle/>
        <a:p>
          <a:pPr algn="ctr" rtl="0">
            <a:defRPr sz="1000"/>
          </a:pPr>
          <a:r>
            <a:rPr lang="tr-TR" sz="600" b="1" i="0" u="none" strike="noStrike" baseline="0">
              <a:solidFill>
                <a:srgbClr val="000000"/>
              </a:solidFill>
              <a:latin typeface="Arial Tur"/>
              <a:cs typeface="Arial Tur"/>
            </a:rPr>
            <a:t>Sınıf</a:t>
          </a:r>
        </a:p>
      </xdr:txBody>
    </xdr:sp>
    <xdr:clientData fPrintsWithSheet="0"/>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13</xdr:row>
          <xdr:rowOff>57150</xdr:rowOff>
        </xdr:to>
        <xdr:sp macro="" textlink="">
          <xdr:nvSpPr>
            <xdr:cNvPr id="67585" name="Spinner 1" hidden="1">
              <a:extLst>
                <a:ext uri="{63B3BB69-23CF-44E3-9099-C40C66FF867C}">
                  <a14:compatExt spid="_x0000_s67585"/>
                </a:ext>
              </a:extLst>
            </xdr:cNvPr>
            <xdr:cNvSpPr/>
          </xdr:nvSpPr>
          <xdr:spPr>
            <a:xfrm>
              <a:off x="0" y="0"/>
              <a:ext cx="0" cy="0"/>
            </a:xfrm>
            <a:prstGeom prst="rect">
              <a:avLst/>
            </a:prstGeom>
          </xdr:spPr>
        </xdr:sp>
        <xdr:clientData fPrintsWithSheet="0"/>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67590" name="Text Box 6"/>
        <xdr:cNvSpPr txBox="1">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defRPr sz="1000"/>
          </a:pPr>
          <a:r>
            <a:rPr lang="tr-TR" sz="1000" b="1" i="1" u="none" strike="noStrike" baseline="0">
              <a:solidFill>
                <a:srgbClr val="FF0000"/>
              </a:solidFill>
              <a:latin typeface="Arial Tur"/>
              <a:cs typeface="Arial Tur"/>
            </a:rPr>
            <a:t>Seracettin YİĞİT</a:t>
          </a:r>
        </a:p>
      </xdr:txBody>
    </xdr:sp>
    <xdr:clientData fPrintsWithSheet="0"/>
  </xdr:twoCellAnchor>
  <mc:AlternateContent xmlns:mc="http://schemas.openxmlformats.org/markup-compatibility/2006">
    <mc:Choice xmlns:a14="http://schemas.microsoft.com/office/drawing/2010/main" Requires="a14">
      <xdr:twoCellAnchor>
        <xdr:from>
          <xdr:col>66</xdr:col>
          <xdr:colOff>76200</xdr:colOff>
          <xdr:row>1</xdr:row>
          <xdr:rowOff>9525</xdr:rowOff>
        </xdr:from>
        <xdr:to>
          <xdr:col>71</xdr:col>
          <xdr:colOff>9525</xdr:colOff>
          <xdr:row>5</xdr:row>
          <xdr:rowOff>95250</xdr:rowOff>
        </xdr:to>
        <xdr:sp macro="" textlink="">
          <xdr:nvSpPr>
            <xdr:cNvPr id="67594" name="Spinner 10" hidden="1">
              <a:extLst>
                <a:ext uri="{63B3BB69-23CF-44E3-9099-C40C66FF867C}">
                  <a14:compatExt spid="_x0000_s67594"/>
                </a:ext>
              </a:extLst>
            </xdr:cNvPr>
            <xdr:cNvSpPr/>
          </xdr:nvSpPr>
          <xdr:spPr>
            <a:xfrm>
              <a:off x="0" y="0"/>
              <a:ext cx="0" cy="0"/>
            </a:xfrm>
            <a:prstGeom prst="rect">
              <a:avLst/>
            </a:prstGeom>
          </xdr:spPr>
        </xdr:sp>
        <xdr:clientData fPrintsWithSheet="0"/>
      </xdr:twoCellAnchor>
    </mc:Choice>
    <mc:Fallback/>
  </mc:AlternateContent>
  <xdr:twoCellAnchor>
    <xdr:from>
      <xdr:col>0</xdr:col>
      <xdr:colOff>95250</xdr:colOff>
      <xdr:row>0</xdr:row>
      <xdr:rowOff>47625</xdr:rowOff>
    </xdr:from>
    <xdr:to>
      <xdr:col>27</xdr:col>
      <xdr:colOff>371475</xdr:colOff>
      <xdr:row>1</xdr:row>
      <xdr:rowOff>28575</xdr:rowOff>
    </xdr:to>
    <xdr:sp macro="" textlink="">
      <xdr:nvSpPr>
        <xdr:cNvPr id="67595" name="AutoShape 11">
          <a:hlinkClick xmlns:r="http://schemas.openxmlformats.org/officeDocument/2006/relationships" r:id="rId1"/>
        </xdr:cNvPr>
        <xdr:cNvSpPr>
          <a:spLocks noChangeArrowheads="1"/>
        </xdr:cNvSpPr>
      </xdr:nvSpPr>
      <xdr:spPr bwMode="auto">
        <a:xfrm>
          <a:off x="95250" y="47625"/>
          <a:ext cx="2047875" cy="25717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0" anchor="t" upright="1"/>
        <a:lstStyle/>
        <a:p>
          <a:pPr algn="ctr" rtl="0">
            <a:defRPr sz="1000"/>
          </a:pPr>
          <a:r>
            <a:rPr lang="tr-TR" sz="1000" b="1" i="0" u="none" strike="noStrike" baseline="0">
              <a:solidFill>
                <a:srgbClr val="000000"/>
              </a:solidFill>
              <a:latin typeface="Arial Tur"/>
              <a:cs typeface="Arial Tur"/>
            </a:rPr>
            <a:t>Ana Sayfaya dön</a:t>
          </a:r>
        </a:p>
      </xdr:txBody>
    </xdr:sp>
    <xdr:clientData fPrintsWithSheet="0"/>
  </xdr:twoCellAnchor>
  <xdr:twoCellAnchor>
    <xdr:from>
      <xdr:col>39</xdr:col>
      <xdr:colOff>38100</xdr:colOff>
      <xdr:row>33</xdr:row>
      <xdr:rowOff>95250</xdr:rowOff>
    </xdr:from>
    <xdr:to>
      <xdr:col>53</xdr:col>
      <xdr:colOff>0</xdr:colOff>
      <xdr:row>35</xdr:row>
      <xdr:rowOff>19050</xdr:rowOff>
    </xdr:to>
    <xdr:sp macro="" textlink="">
      <xdr:nvSpPr>
        <xdr:cNvPr id="67597" name="Text Box 13"/>
        <xdr:cNvSpPr txBox="1">
          <a:spLocks noChangeArrowheads="1"/>
        </xdr:cNvSpPr>
      </xdr:nvSpPr>
      <xdr:spPr bwMode="auto">
        <a:xfrm>
          <a:off x="3733800" y="6381750"/>
          <a:ext cx="923925" cy="2571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800" b="1" i="0" u="none" strike="noStrike" baseline="0">
              <a:solidFill>
                <a:srgbClr val="000000"/>
              </a:solidFill>
              <a:latin typeface="Arial Tur"/>
              <a:cs typeface="Arial Tur"/>
            </a:rPr>
            <a:t>1.Yarı Yıl</a:t>
          </a:r>
        </a:p>
      </xdr:txBody>
    </xdr:sp>
    <xdr:clientData fPrintsWithSheet="0"/>
  </xdr:twoCellAnchor>
  <xdr:twoCellAnchor>
    <xdr:from>
      <xdr:col>53</xdr:col>
      <xdr:colOff>9525</xdr:colOff>
      <xdr:row>33</xdr:row>
      <xdr:rowOff>95250</xdr:rowOff>
    </xdr:from>
    <xdr:to>
      <xdr:col>64</xdr:col>
      <xdr:colOff>85725</xdr:colOff>
      <xdr:row>35</xdr:row>
      <xdr:rowOff>19050</xdr:rowOff>
    </xdr:to>
    <xdr:sp macro="" textlink="">
      <xdr:nvSpPr>
        <xdr:cNvPr id="67598" name="Text Box 14"/>
        <xdr:cNvSpPr txBox="1">
          <a:spLocks noChangeArrowheads="1"/>
        </xdr:cNvSpPr>
      </xdr:nvSpPr>
      <xdr:spPr bwMode="auto">
        <a:xfrm>
          <a:off x="4667250" y="6381750"/>
          <a:ext cx="1123950" cy="2571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800" b="1" i="0" u="none" strike="noStrike" baseline="0">
              <a:solidFill>
                <a:srgbClr val="000000"/>
              </a:solidFill>
              <a:latin typeface="Arial Tur"/>
              <a:cs typeface="Arial Tur"/>
            </a:rPr>
            <a:t>2.Yarı Yıl</a:t>
          </a:r>
        </a:p>
      </xdr:txBody>
    </xdr:sp>
    <xdr:clientData fPrintsWithSheet="0"/>
  </xdr:twoCellAnchor>
  <xdr:twoCellAnchor>
    <xdr:from>
      <xdr:col>27</xdr:col>
      <xdr:colOff>9525</xdr:colOff>
      <xdr:row>33</xdr:row>
      <xdr:rowOff>95250</xdr:rowOff>
    </xdr:from>
    <xdr:to>
      <xdr:col>39</xdr:col>
      <xdr:colOff>38100</xdr:colOff>
      <xdr:row>35</xdr:row>
      <xdr:rowOff>19050</xdr:rowOff>
    </xdr:to>
    <xdr:sp macro="" textlink="">
      <xdr:nvSpPr>
        <xdr:cNvPr id="67599" name="Text Box 15"/>
        <xdr:cNvSpPr txBox="1">
          <a:spLocks noChangeArrowheads="1"/>
        </xdr:cNvSpPr>
      </xdr:nvSpPr>
      <xdr:spPr bwMode="auto">
        <a:xfrm>
          <a:off x="1781175" y="6381750"/>
          <a:ext cx="1952625" cy="2571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l" rtl="0">
            <a:defRPr sz="1000"/>
          </a:pPr>
          <a:r>
            <a:rPr lang="tr-TR" sz="800" b="1" i="0" u="none" strike="noStrike" baseline="0">
              <a:solidFill>
                <a:srgbClr val="000000"/>
              </a:solidFill>
              <a:latin typeface="Arial Tur"/>
              <a:cs typeface="Arial Tur"/>
            </a:rPr>
            <a:t>DEVAM-DEVAMSIZLIK DURUMU</a:t>
          </a:r>
        </a:p>
      </xdr:txBody>
    </xdr:sp>
    <xdr:clientData fPrintsWithSheet="0"/>
  </xdr:twoCellAnchor>
  <xdr:twoCellAnchor>
    <xdr:from>
      <xdr:col>27</xdr:col>
      <xdr:colOff>9525</xdr:colOff>
      <xdr:row>35</xdr:row>
      <xdr:rowOff>19050</xdr:rowOff>
    </xdr:from>
    <xdr:to>
      <xdr:col>39</xdr:col>
      <xdr:colOff>38100</xdr:colOff>
      <xdr:row>36</xdr:row>
      <xdr:rowOff>0</xdr:rowOff>
    </xdr:to>
    <xdr:sp macro="" textlink="">
      <xdr:nvSpPr>
        <xdr:cNvPr id="67600" name="Text Box 16"/>
        <xdr:cNvSpPr txBox="1">
          <a:spLocks noChangeArrowheads="1"/>
        </xdr:cNvSpPr>
      </xdr:nvSpPr>
      <xdr:spPr bwMode="auto">
        <a:xfrm>
          <a:off x="1781175" y="6638925"/>
          <a:ext cx="1952625" cy="2190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l" rtl="0">
            <a:defRPr sz="1000"/>
          </a:pPr>
          <a:r>
            <a:rPr lang="tr-TR" sz="800" b="1" i="0" u="none" strike="noStrike" baseline="0">
              <a:solidFill>
                <a:srgbClr val="000000"/>
              </a:solidFill>
              <a:latin typeface="Arial Tur"/>
              <a:cs typeface="Arial Tur"/>
            </a:rPr>
            <a:t>GELMEDİĞİ GÜNLER</a:t>
          </a:r>
        </a:p>
      </xdr:txBody>
    </xdr:sp>
    <xdr:clientData fPrintsWithSheet="0"/>
  </xdr:twoCellAnchor>
  <xdr:twoCellAnchor>
    <xdr:from>
      <xdr:col>27</xdr:col>
      <xdr:colOff>9525</xdr:colOff>
      <xdr:row>35</xdr:row>
      <xdr:rowOff>219075</xdr:rowOff>
    </xdr:from>
    <xdr:to>
      <xdr:col>39</xdr:col>
      <xdr:colOff>38100</xdr:colOff>
      <xdr:row>36</xdr:row>
      <xdr:rowOff>219075</xdr:rowOff>
    </xdr:to>
    <xdr:sp macro="" textlink="">
      <xdr:nvSpPr>
        <xdr:cNvPr id="67601" name="Text Box 17"/>
        <xdr:cNvSpPr txBox="1">
          <a:spLocks noChangeArrowheads="1"/>
        </xdr:cNvSpPr>
      </xdr:nvSpPr>
      <xdr:spPr bwMode="auto">
        <a:xfrm>
          <a:off x="1781175" y="6838950"/>
          <a:ext cx="1952625" cy="2381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l" rtl="0">
            <a:defRPr sz="1000"/>
          </a:pPr>
          <a:r>
            <a:rPr lang="tr-TR" sz="800" b="1" i="0" u="none" strike="noStrike" baseline="0">
              <a:solidFill>
                <a:srgbClr val="000000"/>
              </a:solidFill>
              <a:latin typeface="Arial Tur"/>
              <a:cs typeface="Arial Tur"/>
            </a:rPr>
            <a:t>GEÇ GELDİĞİ GÜNLER</a:t>
          </a:r>
        </a:p>
      </xdr:txBody>
    </xdr:sp>
    <xdr:clientData fPrintsWithSheet="0"/>
  </xdr:twoCellAnchor>
  <xdr:twoCellAnchor>
    <xdr:from>
      <xdr:col>27</xdr:col>
      <xdr:colOff>9525</xdr:colOff>
      <xdr:row>36</xdr:row>
      <xdr:rowOff>219075</xdr:rowOff>
    </xdr:from>
    <xdr:to>
      <xdr:col>39</xdr:col>
      <xdr:colOff>38100</xdr:colOff>
      <xdr:row>37</xdr:row>
      <xdr:rowOff>219075</xdr:rowOff>
    </xdr:to>
    <xdr:sp macro="" textlink="">
      <xdr:nvSpPr>
        <xdr:cNvPr id="67602" name="Text Box 18"/>
        <xdr:cNvSpPr txBox="1">
          <a:spLocks noChangeArrowheads="1"/>
        </xdr:cNvSpPr>
      </xdr:nvSpPr>
      <xdr:spPr bwMode="auto">
        <a:xfrm>
          <a:off x="1781175" y="7077075"/>
          <a:ext cx="1952625" cy="2381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l" rtl="0">
            <a:defRPr sz="1000"/>
          </a:pPr>
          <a:r>
            <a:rPr lang="tr-TR" sz="800" b="1" i="0" u="none" strike="noStrike" baseline="0">
              <a:solidFill>
                <a:srgbClr val="000000"/>
              </a:solidFill>
              <a:latin typeface="Arial Tur"/>
              <a:cs typeface="Arial Tur"/>
            </a:rPr>
            <a:t>OKUDUĞU KİTAP SAYISI</a:t>
          </a:r>
        </a:p>
      </xdr:txBody>
    </xdr:sp>
    <xdr:clientData fPrintsWithSheet="0"/>
  </xdr:twoCellAnchor>
  <xdr:twoCellAnchor>
    <xdr:from>
      <xdr:col>91</xdr:col>
      <xdr:colOff>0</xdr:colOff>
      <xdr:row>8</xdr:row>
      <xdr:rowOff>0</xdr:rowOff>
    </xdr:from>
    <xdr:to>
      <xdr:col>100</xdr:col>
      <xdr:colOff>9525</xdr:colOff>
      <xdr:row>9</xdr:row>
      <xdr:rowOff>180975</xdr:rowOff>
    </xdr:to>
    <xdr:sp macro="" textlink="">
      <xdr:nvSpPr>
        <xdr:cNvPr id="67603" name="Text Box 19"/>
        <xdr:cNvSpPr txBox="1">
          <a:spLocks noChangeArrowheads="1"/>
        </xdr:cNvSpPr>
      </xdr:nvSpPr>
      <xdr:spPr bwMode="auto">
        <a:xfrm>
          <a:off x="7781925" y="1562100"/>
          <a:ext cx="990600" cy="3619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900" b="1" i="0" u="none" strike="noStrike" baseline="0">
              <a:solidFill>
                <a:srgbClr val="000000"/>
              </a:solidFill>
              <a:latin typeface="Arial Tur"/>
              <a:cs typeface="Arial Tur"/>
            </a:rPr>
            <a:t>1.Yarı Yıl</a:t>
          </a:r>
        </a:p>
      </xdr:txBody>
    </xdr:sp>
    <xdr:clientData fPrintsWithSheet="0"/>
  </xdr:twoCellAnchor>
  <xdr:twoCellAnchor>
    <xdr:from>
      <xdr:col>100</xdr:col>
      <xdr:colOff>9525</xdr:colOff>
      <xdr:row>8</xdr:row>
      <xdr:rowOff>0</xdr:rowOff>
    </xdr:from>
    <xdr:to>
      <xdr:col>108</xdr:col>
      <xdr:colOff>95250</xdr:colOff>
      <xdr:row>9</xdr:row>
      <xdr:rowOff>180975</xdr:rowOff>
    </xdr:to>
    <xdr:sp macro="" textlink="">
      <xdr:nvSpPr>
        <xdr:cNvPr id="67604" name="Text Box 20"/>
        <xdr:cNvSpPr txBox="1">
          <a:spLocks noChangeArrowheads="1"/>
        </xdr:cNvSpPr>
      </xdr:nvSpPr>
      <xdr:spPr bwMode="auto">
        <a:xfrm>
          <a:off x="8772525" y="1562100"/>
          <a:ext cx="923925" cy="3619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900" b="1" i="0" u="none" strike="noStrike" baseline="0">
              <a:solidFill>
                <a:srgbClr val="000000"/>
              </a:solidFill>
              <a:latin typeface="Arial Tur"/>
              <a:cs typeface="Arial Tur"/>
            </a:rPr>
            <a:t>2.Yarı Yıl</a:t>
          </a:r>
        </a:p>
      </xdr:txBody>
    </xdr:sp>
    <xdr:clientData fPrintsWithSheet="0"/>
  </xdr:twoCellAnchor>
  <xdr:twoCellAnchor>
    <xdr:from>
      <xdr:col>91</xdr:col>
      <xdr:colOff>0</xdr:colOff>
      <xdr:row>6</xdr:row>
      <xdr:rowOff>257175</xdr:rowOff>
    </xdr:from>
    <xdr:to>
      <xdr:col>108</xdr:col>
      <xdr:colOff>95250</xdr:colOff>
      <xdr:row>8</xdr:row>
      <xdr:rowOff>0</xdr:rowOff>
    </xdr:to>
    <xdr:sp macro="" textlink="">
      <xdr:nvSpPr>
        <xdr:cNvPr id="67605" name="Text Box 21"/>
        <xdr:cNvSpPr txBox="1">
          <a:spLocks noChangeArrowheads="1"/>
        </xdr:cNvSpPr>
      </xdr:nvSpPr>
      <xdr:spPr bwMode="auto">
        <a:xfrm>
          <a:off x="7781925" y="1333500"/>
          <a:ext cx="1914525" cy="22860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800" b="1" i="0" u="none" strike="noStrike" baseline="0">
              <a:solidFill>
                <a:srgbClr val="000000"/>
              </a:solidFill>
              <a:latin typeface="Arial Tur"/>
              <a:cs typeface="Arial Tur"/>
            </a:rPr>
            <a:t>GELİŞİM DÜZEYİ</a:t>
          </a:r>
        </a:p>
      </xdr:txBody>
    </xdr:sp>
    <xdr:clientData fPrintsWithSheet="0"/>
  </xdr:twoCellAnchor>
  <xdr:twoCellAnchor>
    <xdr:from>
      <xdr:col>79</xdr:col>
      <xdr:colOff>0</xdr:colOff>
      <xdr:row>33</xdr:row>
      <xdr:rowOff>0</xdr:rowOff>
    </xdr:from>
    <xdr:to>
      <xdr:col>93</xdr:col>
      <xdr:colOff>9525</xdr:colOff>
      <xdr:row>34</xdr:row>
      <xdr:rowOff>200025</xdr:rowOff>
    </xdr:to>
    <xdr:sp macro="" textlink="">
      <xdr:nvSpPr>
        <xdr:cNvPr id="67606" name="Text Box 22"/>
        <xdr:cNvSpPr txBox="1">
          <a:spLocks noChangeArrowheads="1"/>
        </xdr:cNvSpPr>
      </xdr:nvSpPr>
      <xdr:spPr bwMode="auto">
        <a:xfrm>
          <a:off x="7153275" y="6286500"/>
          <a:ext cx="847725" cy="3238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700" b="1" i="0" u="none" strike="noStrike" baseline="0">
              <a:solidFill>
                <a:srgbClr val="000000"/>
              </a:solidFill>
              <a:latin typeface="Arial Tur"/>
              <a:cs typeface="Arial Tur"/>
            </a:rPr>
            <a:t>Okul Müdürü</a:t>
          </a:r>
        </a:p>
      </xdr:txBody>
    </xdr:sp>
    <xdr:clientData fPrintsWithSheet="0"/>
  </xdr:twoCellAnchor>
  <xdr:twoCellAnchor>
    <xdr:from>
      <xdr:col>93</xdr:col>
      <xdr:colOff>19050</xdr:colOff>
      <xdr:row>33</xdr:row>
      <xdr:rowOff>9525</xdr:rowOff>
    </xdr:from>
    <xdr:to>
      <xdr:col>101</xdr:col>
      <xdr:colOff>0</xdr:colOff>
      <xdr:row>34</xdr:row>
      <xdr:rowOff>200025</xdr:rowOff>
    </xdr:to>
    <xdr:sp macro="" textlink="">
      <xdr:nvSpPr>
        <xdr:cNvPr id="67607" name="Text Box 23"/>
        <xdr:cNvSpPr txBox="1">
          <a:spLocks noChangeArrowheads="1"/>
        </xdr:cNvSpPr>
      </xdr:nvSpPr>
      <xdr:spPr bwMode="auto">
        <a:xfrm>
          <a:off x="8010525" y="6296025"/>
          <a:ext cx="857250" cy="3143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700" b="1" i="0" u="none" strike="noStrike" baseline="0">
              <a:solidFill>
                <a:srgbClr val="000000"/>
              </a:solidFill>
              <a:latin typeface="Arial Tur"/>
              <a:cs typeface="Arial Tur"/>
            </a:rPr>
            <a:t>Sınıf Öğretmeni</a:t>
          </a:r>
        </a:p>
      </xdr:txBody>
    </xdr:sp>
    <xdr:clientData fPrintsWithSheet="0"/>
  </xdr:twoCellAnchor>
  <xdr:twoCellAnchor>
    <xdr:from>
      <xdr:col>100</xdr:col>
      <xdr:colOff>85725</xdr:colOff>
      <xdr:row>33</xdr:row>
      <xdr:rowOff>9525</xdr:rowOff>
    </xdr:from>
    <xdr:to>
      <xdr:col>109</xdr:col>
      <xdr:colOff>9525</xdr:colOff>
      <xdr:row>34</xdr:row>
      <xdr:rowOff>200025</xdr:rowOff>
    </xdr:to>
    <xdr:sp macro="" textlink="">
      <xdr:nvSpPr>
        <xdr:cNvPr id="67608" name="Text Box 24"/>
        <xdr:cNvSpPr txBox="1">
          <a:spLocks noChangeArrowheads="1"/>
        </xdr:cNvSpPr>
      </xdr:nvSpPr>
      <xdr:spPr bwMode="auto">
        <a:xfrm>
          <a:off x="8848725" y="6296025"/>
          <a:ext cx="857250" cy="3143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ctr" rtl="0">
            <a:defRPr sz="1000"/>
          </a:pPr>
          <a:r>
            <a:rPr lang="tr-TR" sz="700" b="1" i="0" u="none" strike="noStrike" baseline="0">
              <a:solidFill>
                <a:srgbClr val="000000"/>
              </a:solidFill>
              <a:latin typeface="Arial Tur"/>
              <a:cs typeface="Arial Tur"/>
            </a:rPr>
            <a:t>VELİ</a:t>
          </a:r>
        </a:p>
      </xdr:txBody>
    </xdr:sp>
    <xdr:clientData fPrintsWithSheet="0"/>
  </xdr:twoCellAnchor>
  <xdr:twoCellAnchor>
    <xdr:from>
      <xdr:col>69</xdr:col>
      <xdr:colOff>142875</xdr:colOff>
      <xdr:row>33</xdr:row>
      <xdr:rowOff>0</xdr:rowOff>
    </xdr:from>
    <xdr:to>
      <xdr:col>78</xdr:col>
      <xdr:colOff>76200</xdr:colOff>
      <xdr:row>38</xdr:row>
      <xdr:rowOff>0</xdr:rowOff>
    </xdr:to>
    <xdr:sp macro="" textlink="">
      <xdr:nvSpPr>
        <xdr:cNvPr id="67609" name="Text Box 25"/>
        <xdr:cNvSpPr txBox="1">
          <a:spLocks noChangeArrowheads="1"/>
        </xdr:cNvSpPr>
      </xdr:nvSpPr>
      <xdr:spPr bwMode="auto">
        <a:xfrm>
          <a:off x="6296025" y="6286500"/>
          <a:ext cx="847725" cy="10477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 wrap="square" lIns="108000" tIns="46800" rIns="90000" bIns="46800" anchor="ctr" upright="1"/>
        <a:lstStyle/>
        <a:p>
          <a:pPr algn="l" rtl="0">
            <a:defRPr sz="1000"/>
          </a:pPr>
          <a:r>
            <a:rPr lang="tr-TR" sz="700" b="1" i="0" u="none" strike="noStrike" baseline="0">
              <a:solidFill>
                <a:srgbClr val="000000"/>
              </a:solidFill>
              <a:latin typeface="Arial Tur"/>
              <a:cs typeface="Arial Tur"/>
            </a:rPr>
            <a:t>İMZALAR</a:t>
          </a:r>
        </a:p>
      </xdr:txBody>
    </xdr:sp>
    <xdr:clientData fPrintsWithSheet="0"/>
  </xdr:twoCellAnchor>
  <xdr:twoCellAnchor>
    <xdr:from>
      <xdr:col>28</xdr:col>
      <xdr:colOff>0</xdr:colOff>
      <xdr:row>5</xdr:row>
      <xdr:rowOff>161925</xdr:rowOff>
    </xdr:from>
    <xdr:to>
      <xdr:col>31</xdr:col>
      <xdr:colOff>0</xdr:colOff>
      <xdr:row>9</xdr:row>
      <xdr:rowOff>0</xdr:rowOff>
    </xdr:to>
    <xdr:sp macro="" textlink="">
      <xdr:nvSpPr>
        <xdr:cNvPr id="67610" name="Text Box 26"/>
        <xdr:cNvSpPr txBox="1">
          <a:spLocks noChangeArrowheads="1"/>
        </xdr:cNvSpPr>
      </xdr:nvSpPr>
      <xdr:spPr bwMode="auto">
        <a:xfrm>
          <a:off x="2752725" y="1057275"/>
          <a:ext cx="219075" cy="68580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 wrap="square" lIns="0" tIns="0" rIns="0" bIns="0" anchor="ctr" upright="1"/>
        <a:lstStyle/>
        <a:p>
          <a:pPr algn="ctr" rtl="0">
            <a:defRPr sz="1000"/>
          </a:pPr>
          <a:r>
            <a:rPr lang="tr-TR" sz="700" b="1" i="0" u="none" strike="noStrike" baseline="0">
              <a:solidFill>
                <a:srgbClr val="000000"/>
              </a:solidFill>
              <a:latin typeface="Arial Tur"/>
              <a:cs typeface="Arial Tur"/>
            </a:rPr>
            <a:t>Haftalık Ders Saati</a:t>
          </a:r>
        </a:p>
      </xdr:txBody>
    </xdr:sp>
    <xdr:clientData fPrintsWithSheet="0"/>
  </xdr:twoCellAnchor>
  <xdr:twoCellAnchor>
    <xdr:from>
      <xdr:col>31</xdr:col>
      <xdr:colOff>0</xdr:colOff>
      <xdr:row>6</xdr:row>
      <xdr:rowOff>152400</xdr:rowOff>
    </xdr:from>
    <xdr:to>
      <xdr:col>34</xdr:col>
      <xdr:colOff>0</xdr:colOff>
      <xdr:row>9</xdr:row>
      <xdr:rowOff>0</xdr:rowOff>
    </xdr:to>
    <xdr:sp macro="" textlink="">
      <xdr:nvSpPr>
        <xdr:cNvPr id="67611" name="Text Box 27"/>
        <xdr:cNvSpPr txBox="1">
          <a:spLocks noChangeArrowheads="1"/>
        </xdr:cNvSpPr>
      </xdr:nvSpPr>
      <xdr:spPr bwMode="auto">
        <a:xfrm>
          <a:off x="2971800" y="1228725"/>
          <a:ext cx="314325" cy="5143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upright="1"/>
        <a:lstStyle/>
        <a:p>
          <a:pPr algn="ctr" rtl="0">
            <a:defRPr sz="1000"/>
          </a:pPr>
          <a:r>
            <a:rPr lang="tr-TR" sz="700" b="1" i="0" u="none" strike="noStrike" baseline="0">
              <a:solidFill>
                <a:srgbClr val="000000"/>
              </a:solidFill>
              <a:latin typeface="Arial Tur"/>
              <a:cs typeface="Arial Tur"/>
            </a:rPr>
            <a:t>1. Yarı Yıl</a:t>
          </a:r>
        </a:p>
      </xdr:txBody>
    </xdr:sp>
    <xdr:clientData fPrintsWithSheet="0"/>
  </xdr:twoCellAnchor>
  <xdr:twoCellAnchor>
    <xdr:from>
      <xdr:col>31</xdr:col>
      <xdr:colOff>0</xdr:colOff>
      <xdr:row>5</xdr:row>
      <xdr:rowOff>161925</xdr:rowOff>
    </xdr:from>
    <xdr:to>
      <xdr:col>65</xdr:col>
      <xdr:colOff>0</xdr:colOff>
      <xdr:row>6</xdr:row>
      <xdr:rowOff>152400</xdr:rowOff>
    </xdr:to>
    <xdr:sp macro="" textlink="">
      <xdr:nvSpPr>
        <xdr:cNvPr id="67612" name="Text Box 28"/>
        <xdr:cNvSpPr txBox="1">
          <a:spLocks noChangeArrowheads="1"/>
        </xdr:cNvSpPr>
      </xdr:nvSpPr>
      <xdr:spPr bwMode="auto">
        <a:xfrm>
          <a:off x="2971800" y="1057275"/>
          <a:ext cx="28289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ctr" upright="1"/>
        <a:lstStyle/>
        <a:p>
          <a:pPr algn="ctr" rtl="0">
            <a:defRPr sz="1000"/>
          </a:pPr>
          <a:r>
            <a:rPr lang="tr-TR" sz="700" b="1" i="0" u="none" strike="noStrike" baseline="0">
              <a:solidFill>
                <a:srgbClr val="000000"/>
              </a:solidFill>
              <a:latin typeface="Arial Tur"/>
              <a:cs typeface="Arial Tur"/>
            </a:rPr>
            <a:t>NOTLAR</a:t>
          </a:r>
        </a:p>
      </xdr:txBody>
    </xdr:sp>
    <xdr:clientData fPrintsWithSheet="0"/>
  </xdr:twoCellAnchor>
  <xdr:twoCellAnchor>
    <xdr:from>
      <xdr:col>34</xdr:col>
      <xdr:colOff>0</xdr:colOff>
      <xdr:row>6</xdr:row>
      <xdr:rowOff>152400</xdr:rowOff>
    </xdr:from>
    <xdr:to>
      <xdr:col>36</xdr:col>
      <xdr:colOff>57150</xdr:colOff>
      <xdr:row>9</xdr:row>
      <xdr:rowOff>0</xdr:rowOff>
    </xdr:to>
    <xdr:sp macro="" textlink="">
      <xdr:nvSpPr>
        <xdr:cNvPr id="67613" name="Text Box 29"/>
        <xdr:cNvSpPr txBox="1">
          <a:spLocks noChangeArrowheads="1"/>
        </xdr:cNvSpPr>
      </xdr:nvSpPr>
      <xdr:spPr bwMode="auto">
        <a:xfrm>
          <a:off x="3286125" y="1228725"/>
          <a:ext cx="266700" cy="5143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upright="1"/>
        <a:lstStyle/>
        <a:p>
          <a:pPr algn="ctr" rtl="0">
            <a:defRPr sz="1000"/>
          </a:pPr>
          <a:r>
            <a:rPr lang="tr-TR" sz="700" b="1" i="0" u="none" strike="noStrike" baseline="0">
              <a:solidFill>
                <a:srgbClr val="000000"/>
              </a:solidFill>
              <a:latin typeface="Arial Tur"/>
              <a:cs typeface="Arial Tur"/>
            </a:rPr>
            <a:t>2. Yarı Yıl</a:t>
          </a:r>
        </a:p>
      </xdr:txBody>
    </xdr:sp>
    <xdr:clientData fPrintsWithSheet="0"/>
  </xdr:twoCellAnchor>
  <xdr:twoCellAnchor>
    <xdr:from>
      <xdr:col>36</xdr:col>
      <xdr:colOff>47625</xdr:colOff>
      <xdr:row>6</xdr:row>
      <xdr:rowOff>152400</xdr:rowOff>
    </xdr:from>
    <xdr:to>
      <xdr:col>50</xdr:col>
      <xdr:colOff>47625</xdr:colOff>
      <xdr:row>7</xdr:row>
      <xdr:rowOff>38100</xdr:rowOff>
    </xdr:to>
    <xdr:sp macro="" textlink="">
      <xdr:nvSpPr>
        <xdr:cNvPr id="67614" name="Text Box 30"/>
        <xdr:cNvSpPr txBox="1">
          <a:spLocks noChangeArrowheads="1"/>
        </xdr:cNvSpPr>
      </xdr:nvSpPr>
      <xdr:spPr bwMode="auto">
        <a:xfrm>
          <a:off x="3543300" y="1228725"/>
          <a:ext cx="1028700" cy="19050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ctr" upright="1"/>
        <a:lstStyle/>
        <a:p>
          <a:pPr algn="ctr" rtl="0">
            <a:defRPr sz="1000"/>
          </a:pPr>
          <a:r>
            <a:rPr lang="tr-TR" sz="700" b="1" i="0" u="none" strike="noStrike" baseline="0">
              <a:solidFill>
                <a:srgbClr val="000000"/>
              </a:solidFill>
              <a:latin typeface="Arial Tur"/>
              <a:cs typeface="Arial Tur"/>
            </a:rPr>
            <a:t>Yıl Sonu Notu</a:t>
          </a:r>
        </a:p>
      </xdr:txBody>
    </xdr:sp>
    <xdr:clientData fPrintsWithSheet="0"/>
  </xdr:twoCellAnchor>
  <xdr:twoCellAnchor>
    <xdr:from>
      <xdr:col>36</xdr:col>
      <xdr:colOff>57150</xdr:colOff>
      <xdr:row>7</xdr:row>
      <xdr:rowOff>28575</xdr:rowOff>
    </xdr:from>
    <xdr:to>
      <xdr:col>42</xdr:col>
      <xdr:colOff>28575</xdr:colOff>
      <xdr:row>9</xdr:row>
      <xdr:rowOff>0</xdr:rowOff>
    </xdr:to>
    <xdr:sp macro="" textlink="">
      <xdr:nvSpPr>
        <xdr:cNvPr id="67615" name="Text Box 31"/>
        <xdr:cNvSpPr txBox="1">
          <a:spLocks noChangeArrowheads="1"/>
        </xdr:cNvSpPr>
      </xdr:nvSpPr>
      <xdr:spPr bwMode="auto">
        <a:xfrm>
          <a:off x="3552825" y="1409700"/>
          <a:ext cx="342900" cy="3333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600" b="1" i="0" u="none" strike="noStrike" baseline="0">
              <a:solidFill>
                <a:srgbClr val="000000"/>
              </a:solidFill>
              <a:latin typeface="Arial Tur"/>
              <a:cs typeface="Arial Tur"/>
            </a:rPr>
            <a:t>Rakamla</a:t>
          </a:r>
        </a:p>
      </xdr:txBody>
    </xdr:sp>
    <xdr:clientData fPrintsWithSheet="0"/>
  </xdr:twoCellAnchor>
  <xdr:twoCellAnchor>
    <xdr:from>
      <xdr:col>42</xdr:col>
      <xdr:colOff>9525</xdr:colOff>
      <xdr:row>7</xdr:row>
      <xdr:rowOff>28575</xdr:rowOff>
    </xdr:from>
    <xdr:to>
      <xdr:col>47</xdr:col>
      <xdr:colOff>19050</xdr:colOff>
      <xdr:row>9</xdr:row>
      <xdr:rowOff>0</xdr:rowOff>
    </xdr:to>
    <xdr:sp macro="" textlink="">
      <xdr:nvSpPr>
        <xdr:cNvPr id="67616" name="Text Box 32"/>
        <xdr:cNvSpPr txBox="1">
          <a:spLocks noChangeArrowheads="1"/>
        </xdr:cNvSpPr>
      </xdr:nvSpPr>
      <xdr:spPr bwMode="auto">
        <a:xfrm>
          <a:off x="3876675" y="1409700"/>
          <a:ext cx="409575" cy="3333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600" b="1" i="0" u="none" strike="noStrike" baseline="0">
              <a:solidFill>
                <a:srgbClr val="000000"/>
              </a:solidFill>
              <a:latin typeface="Arial Tur"/>
              <a:cs typeface="Arial Tur"/>
            </a:rPr>
            <a:t>Yazıyla</a:t>
          </a:r>
        </a:p>
      </xdr:txBody>
    </xdr:sp>
    <xdr:clientData fPrintsWithSheet="0"/>
  </xdr:twoCellAnchor>
  <xdr:twoCellAnchor>
    <xdr:from>
      <xdr:col>47</xdr:col>
      <xdr:colOff>0</xdr:colOff>
      <xdr:row>7</xdr:row>
      <xdr:rowOff>28575</xdr:rowOff>
    </xdr:from>
    <xdr:to>
      <xdr:col>50</xdr:col>
      <xdr:colOff>57150</xdr:colOff>
      <xdr:row>9</xdr:row>
      <xdr:rowOff>0</xdr:rowOff>
    </xdr:to>
    <xdr:sp macro="" textlink="">
      <xdr:nvSpPr>
        <xdr:cNvPr id="67617" name="Text Box 33"/>
        <xdr:cNvSpPr txBox="1">
          <a:spLocks noChangeArrowheads="1"/>
        </xdr:cNvSpPr>
      </xdr:nvSpPr>
      <xdr:spPr bwMode="auto">
        <a:xfrm>
          <a:off x="4267200" y="1409700"/>
          <a:ext cx="314325" cy="3333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upright="1"/>
        <a:lstStyle/>
        <a:p>
          <a:pPr algn="ctr" rtl="0">
            <a:defRPr sz="1000"/>
          </a:pPr>
          <a:r>
            <a:rPr lang="tr-TR" sz="600" b="1" i="0" u="none" strike="noStrike" baseline="0">
              <a:solidFill>
                <a:srgbClr val="000000"/>
              </a:solidFill>
              <a:latin typeface="Arial Tur"/>
              <a:cs typeface="Arial Tur"/>
            </a:rPr>
            <a:t>Ağ. Notu</a:t>
          </a:r>
        </a:p>
      </xdr:txBody>
    </xdr:sp>
    <xdr:clientData fPrintsWithSheet="0"/>
  </xdr:twoCellAnchor>
  <xdr:twoCellAnchor>
    <xdr:from>
      <xdr:col>50</xdr:col>
      <xdr:colOff>28575</xdr:colOff>
      <xdr:row>6</xdr:row>
      <xdr:rowOff>133350</xdr:rowOff>
    </xdr:from>
    <xdr:to>
      <xdr:col>65</xdr:col>
      <xdr:colOff>0</xdr:colOff>
      <xdr:row>7</xdr:row>
      <xdr:rowOff>9525</xdr:rowOff>
    </xdr:to>
    <xdr:sp macro="" textlink="">
      <xdr:nvSpPr>
        <xdr:cNvPr id="67618" name="Text Box 34"/>
        <xdr:cNvSpPr txBox="1">
          <a:spLocks noChangeArrowheads="1"/>
        </xdr:cNvSpPr>
      </xdr:nvSpPr>
      <xdr:spPr bwMode="auto">
        <a:xfrm>
          <a:off x="4552950" y="1209675"/>
          <a:ext cx="1247775" cy="1809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ctr" upright="1"/>
        <a:lstStyle/>
        <a:p>
          <a:pPr algn="ctr" rtl="0">
            <a:defRPr sz="1000"/>
          </a:pPr>
          <a:r>
            <a:rPr lang="tr-TR" sz="600" b="1" i="0" u="none" strike="noStrike" baseline="0">
              <a:solidFill>
                <a:srgbClr val="000000"/>
              </a:solidFill>
              <a:latin typeface="Arial Tur"/>
              <a:cs typeface="Arial Tur"/>
            </a:rPr>
            <a:t>Önceki Yıllara Ait Ort.</a:t>
          </a:r>
        </a:p>
      </xdr:txBody>
    </xdr:sp>
    <xdr:clientData fPrintsWithSheet="0"/>
  </xdr:twoCellAnchor>
  <xdr:twoCellAnchor>
    <xdr:from>
      <xdr:col>91</xdr:col>
      <xdr:colOff>0</xdr:colOff>
      <xdr:row>9</xdr:row>
      <xdr:rowOff>180975</xdr:rowOff>
    </xdr:from>
    <xdr:to>
      <xdr:col>94</xdr:col>
      <xdr:colOff>28575</xdr:colOff>
      <xdr:row>11</xdr:row>
      <xdr:rowOff>9525</xdr:rowOff>
    </xdr:to>
    <xdr:sp macro="" textlink="">
      <xdr:nvSpPr>
        <xdr:cNvPr id="67619" name="Text Box 35"/>
        <xdr:cNvSpPr txBox="1">
          <a:spLocks noChangeArrowheads="1"/>
        </xdr:cNvSpPr>
      </xdr:nvSpPr>
      <xdr:spPr bwMode="auto">
        <a:xfrm>
          <a:off x="7781925" y="1924050"/>
          <a:ext cx="342900" cy="2095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800" b="1" i="0" u="none" strike="noStrike" baseline="0">
              <a:solidFill>
                <a:srgbClr val="000000"/>
              </a:solidFill>
              <a:latin typeface="Arial Tur"/>
              <a:cs typeface="Arial Tur"/>
            </a:rPr>
            <a:t>1</a:t>
          </a:r>
        </a:p>
      </xdr:txBody>
    </xdr:sp>
    <xdr:clientData fPrintsWithSheet="0"/>
  </xdr:twoCellAnchor>
  <xdr:twoCellAnchor>
    <xdr:from>
      <xdr:col>94</xdr:col>
      <xdr:colOff>28575</xdr:colOff>
      <xdr:row>9</xdr:row>
      <xdr:rowOff>180975</xdr:rowOff>
    </xdr:from>
    <xdr:to>
      <xdr:col>97</xdr:col>
      <xdr:colOff>38100</xdr:colOff>
      <xdr:row>11</xdr:row>
      <xdr:rowOff>9525</xdr:rowOff>
    </xdr:to>
    <xdr:sp macro="" textlink="">
      <xdr:nvSpPr>
        <xdr:cNvPr id="67620" name="Text Box 36"/>
        <xdr:cNvSpPr txBox="1">
          <a:spLocks noChangeArrowheads="1"/>
        </xdr:cNvSpPr>
      </xdr:nvSpPr>
      <xdr:spPr bwMode="auto">
        <a:xfrm>
          <a:off x="8124825" y="1924050"/>
          <a:ext cx="323850" cy="2095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800" b="1" i="0" u="none" strike="noStrike" baseline="0">
              <a:solidFill>
                <a:srgbClr val="000000"/>
              </a:solidFill>
              <a:latin typeface="Arial Tur"/>
              <a:cs typeface="Arial Tur"/>
            </a:rPr>
            <a:t>2</a:t>
          </a:r>
        </a:p>
      </xdr:txBody>
    </xdr:sp>
    <xdr:clientData fPrintsWithSheet="0"/>
  </xdr:twoCellAnchor>
  <xdr:twoCellAnchor>
    <xdr:from>
      <xdr:col>97</xdr:col>
      <xdr:colOff>38100</xdr:colOff>
      <xdr:row>9</xdr:row>
      <xdr:rowOff>180975</xdr:rowOff>
    </xdr:from>
    <xdr:to>
      <xdr:col>100</xdr:col>
      <xdr:colOff>38100</xdr:colOff>
      <xdr:row>11</xdr:row>
      <xdr:rowOff>9525</xdr:rowOff>
    </xdr:to>
    <xdr:sp macro="" textlink="">
      <xdr:nvSpPr>
        <xdr:cNvPr id="67621" name="Text Box 37"/>
        <xdr:cNvSpPr txBox="1">
          <a:spLocks noChangeArrowheads="1"/>
        </xdr:cNvSpPr>
      </xdr:nvSpPr>
      <xdr:spPr bwMode="auto">
        <a:xfrm>
          <a:off x="8448675" y="1924050"/>
          <a:ext cx="352425" cy="2095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800" b="1" i="0" u="none" strike="noStrike" baseline="0">
              <a:solidFill>
                <a:srgbClr val="000000"/>
              </a:solidFill>
              <a:latin typeface="Arial Tur"/>
              <a:cs typeface="Arial Tur"/>
            </a:rPr>
            <a:t>3</a:t>
          </a:r>
        </a:p>
      </xdr:txBody>
    </xdr:sp>
    <xdr:clientData fPrintsWithSheet="0"/>
  </xdr:twoCellAnchor>
  <xdr:twoCellAnchor>
    <xdr:from>
      <xdr:col>100</xdr:col>
      <xdr:colOff>19050</xdr:colOff>
      <xdr:row>9</xdr:row>
      <xdr:rowOff>180975</xdr:rowOff>
    </xdr:from>
    <xdr:to>
      <xdr:col>103</xdr:col>
      <xdr:colOff>0</xdr:colOff>
      <xdr:row>11</xdr:row>
      <xdr:rowOff>9525</xdr:rowOff>
    </xdr:to>
    <xdr:sp macro="" textlink="">
      <xdr:nvSpPr>
        <xdr:cNvPr id="67622" name="Text Box 38"/>
        <xdr:cNvSpPr txBox="1">
          <a:spLocks noChangeArrowheads="1"/>
        </xdr:cNvSpPr>
      </xdr:nvSpPr>
      <xdr:spPr bwMode="auto">
        <a:xfrm>
          <a:off x="8782050" y="1924050"/>
          <a:ext cx="295275" cy="2095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800" b="1" i="0" u="none" strike="noStrike" baseline="0">
              <a:solidFill>
                <a:srgbClr val="000000"/>
              </a:solidFill>
              <a:latin typeface="Arial Tur"/>
              <a:cs typeface="Arial Tur"/>
            </a:rPr>
            <a:t>1</a:t>
          </a:r>
        </a:p>
      </xdr:txBody>
    </xdr:sp>
    <xdr:clientData fPrintsWithSheet="0"/>
  </xdr:twoCellAnchor>
  <xdr:twoCellAnchor>
    <xdr:from>
      <xdr:col>103</xdr:col>
      <xdr:colOff>0</xdr:colOff>
      <xdr:row>9</xdr:row>
      <xdr:rowOff>180975</xdr:rowOff>
    </xdr:from>
    <xdr:to>
      <xdr:col>106</xdr:col>
      <xdr:colOff>9525</xdr:colOff>
      <xdr:row>11</xdr:row>
      <xdr:rowOff>9525</xdr:rowOff>
    </xdr:to>
    <xdr:sp macro="" textlink="">
      <xdr:nvSpPr>
        <xdr:cNvPr id="67623" name="Text Box 39"/>
        <xdr:cNvSpPr txBox="1">
          <a:spLocks noChangeArrowheads="1"/>
        </xdr:cNvSpPr>
      </xdr:nvSpPr>
      <xdr:spPr bwMode="auto">
        <a:xfrm>
          <a:off x="9077325" y="1924050"/>
          <a:ext cx="323850" cy="2095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800" b="1" i="0" u="none" strike="noStrike" baseline="0">
              <a:solidFill>
                <a:srgbClr val="000000"/>
              </a:solidFill>
              <a:latin typeface="Arial Tur"/>
              <a:cs typeface="Arial Tur"/>
            </a:rPr>
            <a:t>2</a:t>
          </a:r>
        </a:p>
      </xdr:txBody>
    </xdr:sp>
    <xdr:clientData fPrintsWithSheet="0"/>
  </xdr:twoCellAnchor>
  <xdr:twoCellAnchor>
    <xdr:from>
      <xdr:col>106</xdr:col>
      <xdr:colOff>9525</xdr:colOff>
      <xdr:row>9</xdr:row>
      <xdr:rowOff>180975</xdr:rowOff>
    </xdr:from>
    <xdr:to>
      <xdr:col>108</xdr:col>
      <xdr:colOff>95250</xdr:colOff>
      <xdr:row>11</xdr:row>
      <xdr:rowOff>9525</xdr:rowOff>
    </xdr:to>
    <xdr:sp macro="" textlink="">
      <xdr:nvSpPr>
        <xdr:cNvPr id="67624" name="Text Box 40"/>
        <xdr:cNvSpPr txBox="1">
          <a:spLocks noChangeArrowheads="1"/>
        </xdr:cNvSpPr>
      </xdr:nvSpPr>
      <xdr:spPr bwMode="auto">
        <a:xfrm>
          <a:off x="9401175" y="1924050"/>
          <a:ext cx="295275" cy="2095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tr-TR" sz="800" b="1" i="0" u="none" strike="noStrike" baseline="0">
              <a:solidFill>
                <a:srgbClr val="000000"/>
              </a:solidFill>
              <a:latin typeface="Arial Tur"/>
              <a:cs typeface="Arial Tur"/>
            </a:rPr>
            <a:t>3</a:t>
          </a:r>
        </a:p>
      </xdr:txBody>
    </xdr:sp>
    <xdr:clientData fPrintsWithSheet="0"/>
  </xdr:twoCellAnchor>
  <xdr:twoCellAnchor>
    <xdr:from>
      <xdr:col>69</xdr:col>
      <xdr:colOff>123825</xdr:colOff>
      <xdr:row>11</xdr:row>
      <xdr:rowOff>19050</xdr:rowOff>
    </xdr:from>
    <xdr:to>
      <xdr:col>89</xdr:col>
      <xdr:colOff>19050</xdr:colOff>
      <xdr:row>12</xdr:row>
      <xdr:rowOff>0</xdr:rowOff>
    </xdr:to>
    <xdr:sp macro="" textlink="">
      <xdr:nvSpPr>
        <xdr:cNvPr id="67625" name="Text Box 41"/>
        <xdr:cNvSpPr txBox="1">
          <a:spLocks noChangeArrowheads="1"/>
        </xdr:cNvSpPr>
      </xdr:nvSpPr>
      <xdr:spPr bwMode="auto">
        <a:xfrm>
          <a:off x="6276975" y="2143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Bağımsız olarak çalışma</a:t>
          </a:r>
        </a:p>
      </xdr:txBody>
    </xdr:sp>
    <xdr:clientData fPrintsWithSheet="0"/>
  </xdr:twoCellAnchor>
  <xdr:twoCellAnchor>
    <xdr:from>
      <xdr:col>69</xdr:col>
      <xdr:colOff>123825</xdr:colOff>
      <xdr:row>12</xdr:row>
      <xdr:rowOff>19050</xdr:rowOff>
    </xdr:from>
    <xdr:to>
      <xdr:col>89</xdr:col>
      <xdr:colOff>19050</xdr:colOff>
      <xdr:row>13</xdr:row>
      <xdr:rowOff>0</xdr:rowOff>
    </xdr:to>
    <xdr:sp macro="" textlink="">
      <xdr:nvSpPr>
        <xdr:cNvPr id="67627" name="Text Box 43"/>
        <xdr:cNvSpPr txBox="1">
          <a:spLocks noChangeArrowheads="1"/>
        </xdr:cNvSpPr>
      </xdr:nvSpPr>
      <xdr:spPr bwMode="auto">
        <a:xfrm>
          <a:off x="6276975" y="2333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Grup hâlinde çalışma</a:t>
          </a:r>
        </a:p>
      </xdr:txBody>
    </xdr:sp>
    <xdr:clientData fPrintsWithSheet="0"/>
  </xdr:twoCellAnchor>
  <xdr:twoCellAnchor>
    <xdr:from>
      <xdr:col>69</xdr:col>
      <xdr:colOff>123825</xdr:colOff>
      <xdr:row>13</xdr:row>
      <xdr:rowOff>19050</xdr:rowOff>
    </xdr:from>
    <xdr:to>
      <xdr:col>89</xdr:col>
      <xdr:colOff>19050</xdr:colOff>
      <xdr:row>14</xdr:row>
      <xdr:rowOff>0</xdr:rowOff>
    </xdr:to>
    <xdr:sp macro="" textlink="">
      <xdr:nvSpPr>
        <xdr:cNvPr id="67628" name="Text Box 44"/>
        <xdr:cNvSpPr txBox="1">
          <a:spLocks noChangeArrowheads="1"/>
        </xdr:cNvSpPr>
      </xdr:nvSpPr>
      <xdr:spPr bwMode="auto">
        <a:xfrm>
          <a:off x="6276975" y="2524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Sınıf etkinliklerine katılma</a:t>
          </a:r>
        </a:p>
      </xdr:txBody>
    </xdr:sp>
    <xdr:clientData fPrintsWithSheet="0"/>
  </xdr:twoCellAnchor>
  <xdr:twoCellAnchor>
    <xdr:from>
      <xdr:col>69</xdr:col>
      <xdr:colOff>123825</xdr:colOff>
      <xdr:row>14</xdr:row>
      <xdr:rowOff>19050</xdr:rowOff>
    </xdr:from>
    <xdr:to>
      <xdr:col>89</xdr:col>
      <xdr:colOff>19050</xdr:colOff>
      <xdr:row>15</xdr:row>
      <xdr:rowOff>0</xdr:rowOff>
    </xdr:to>
    <xdr:sp macro="" textlink="">
      <xdr:nvSpPr>
        <xdr:cNvPr id="67629" name="Text Box 45"/>
        <xdr:cNvSpPr txBox="1">
          <a:spLocks noChangeArrowheads="1"/>
        </xdr:cNvSpPr>
      </xdr:nvSpPr>
      <xdr:spPr bwMode="auto">
        <a:xfrm>
          <a:off x="6276975" y="2714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Materyalleri özenli kullanma</a:t>
          </a:r>
        </a:p>
      </xdr:txBody>
    </xdr:sp>
    <xdr:clientData fPrintsWithSheet="0"/>
  </xdr:twoCellAnchor>
  <xdr:twoCellAnchor>
    <xdr:from>
      <xdr:col>69</xdr:col>
      <xdr:colOff>123825</xdr:colOff>
      <xdr:row>15</xdr:row>
      <xdr:rowOff>19050</xdr:rowOff>
    </xdr:from>
    <xdr:to>
      <xdr:col>89</xdr:col>
      <xdr:colOff>19050</xdr:colOff>
      <xdr:row>16</xdr:row>
      <xdr:rowOff>0</xdr:rowOff>
    </xdr:to>
    <xdr:sp macro="" textlink="">
      <xdr:nvSpPr>
        <xdr:cNvPr id="67630" name="Text Box 46"/>
        <xdr:cNvSpPr txBox="1">
          <a:spLocks noChangeArrowheads="1"/>
        </xdr:cNvSpPr>
      </xdr:nvSpPr>
      <xdr:spPr bwMode="auto">
        <a:xfrm>
          <a:off x="6276975" y="2905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Aldığı ödevleri yerine getirme</a:t>
          </a:r>
        </a:p>
      </xdr:txBody>
    </xdr:sp>
    <xdr:clientData fPrintsWithSheet="0"/>
  </xdr:twoCellAnchor>
  <xdr:twoCellAnchor>
    <xdr:from>
      <xdr:col>69</xdr:col>
      <xdr:colOff>123825</xdr:colOff>
      <xdr:row>16</xdr:row>
      <xdr:rowOff>19050</xdr:rowOff>
    </xdr:from>
    <xdr:to>
      <xdr:col>89</xdr:col>
      <xdr:colOff>19050</xdr:colOff>
      <xdr:row>17</xdr:row>
      <xdr:rowOff>0</xdr:rowOff>
    </xdr:to>
    <xdr:sp macro="" textlink="">
      <xdr:nvSpPr>
        <xdr:cNvPr id="67631" name="Text Box 47"/>
        <xdr:cNvSpPr txBox="1">
          <a:spLocks noChangeArrowheads="1"/>
        </xdr:cNvSpPr>
      </xdr:nvSpPr>
      <xdr:spPr bwMode="auto">
        <a:xfrm>
          <a:off x="6276975" y="3095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Bağımsız karar verme</a:t>
          </a:r>
        </a:p>
      </xdr:txBody>
    </xdr:sp>
    <xdr:clientData fPrintsWithSheet="0"/>
  </xdr:twoCellAnchor>
  <xdr:twoCellAnchor>
    <xdr:from>
      <xdr:col>69</xdr:col>
      <xdr:colOff>123825</xdr:colOff>
      <xdr:row>17</xdr:row>
      <xdr:rowOff>19050</xdr:rowOff>
    </xdr:from>
    <xdr:to>
      <xdr:col>89</xdr:col>
      <xdr:colOff>19050</xdr:colOff>
      <xdr:row>18</xdr:row>
      <xdr:rowOff>0</xdr:rowOff>
    </xdr:to>
    <xdr:sp macro="" textlink="">
      <xdr:nvSpPr>
        <xdr:cNvPr id="67632" name="Text Box 48"/>
        <xdr:cNvSpPr txBox="1">
          <a:spLocks noChangeArrowheads="1"/>
        </xdr:cNvSpPr>
      </xdr:nvSpPr>
      <xdr:spPr bwMode="auto">
        <a:xfrm>
          <a:off x="6276975" y="3286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Planlı ve düzenli çalışma</a:t>
          </a:r>
        </a:p>
      </xdr:txBody>
    </xdr:sp>
    <xdr:clientData fPrintsWithSheet="0"/>
  </xdr:twoCellAnchor>
  <xdr:twoCellAnchor>
    <xdr:from>
      <xdr:col>69</xdr:col>
      <xdr:colOff>123825</xdr:colOff>
      <xdr:row>18</xdr:row>
      <xdr:rowOff>19050</xdr:rowOff>
    </xdr:from>
    <xdr:to>
      <xdr:col>89</xdr:col>
      <xdr:colOff>19050</xdr:colOff>
      <xdr:row>19</xdr:row>
      <xdr:rowOff>0</xdr:rowOff>
    </xdr:to>
    <xdr:sp macro="" textlink="">
      <xdr:nvSpPr>
        <xdr:cNvPr id="67633" name="Text Box 49"/>
        <xdr:cNvSpPr txBox="1">
          <a:spLocks noChangeArrowheads="1"/>
        </xdr:cNvSpPr>
      </xdr:nvSpPr>
      <xdr:spPr bwMode="auto">
        <a:xfrm>
          <a:off x="6276975" y="3476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600" b="0" i="0" u="none" strike="noStrike" baseline="0">
              <a:solidFill>
                <a:srgbClr val="000000"/>
              </a:solidFill>
              <a:latin typeface="Arial Tur"/>
              <a:cs typeface="Arial Tur"/>
            </a:rPr>
            <a:t>Başkalarının haklarına saygı gösterme</a:t>
          </a:r>
        </a:p>
      </xdr:txBody>
    </xdr:sp>
    <xdr:clientData fPrintsWithSheet="0"/>
  </xdr:twoCellAnchor>
  <xdr:twoCellAnchor>
    <xdr:from>
      <xdr:col>69</xdr:col>
      <xdr:colOff>123825</xdr:colOff>
      <xdr:row>19</xdr:row>
      <xdr:rowOff>19050</xdr:rowOff>
    </xdr:from>
    <xdr:to>
      <xdr:col>89</xdr:col>
      <xdr:colOff>19050</xdr:colOff>
      <xdr:row>20</xdr:row>
      <xdr:rowOff>0</xdr:rowOff>
    </xdr:to>
    <xdr:sp macro="" textlink="">
      <xdr:nvSpPr>
        <xdr:cNvPr id="67634" name="Text Box 50"/>
        <xdr:cNvSpPr txBox="1">
          <a:spLocks noChangeArrowheads="1"/>
        </xdr:cNvSpPr>
      </xdr:nvSpPr>
      <xdr:spPr bwMode="auto">
        <a:xfrm>
          <a:off x="6276975" y="3667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Kendi haklarının bilincinde olma</a:t>
          </a:r>
        </a:p>
      </xdr:txBody>
    </xdr:sp>
    <xdr:clientData fPrintsWithSheet="0"/>
  </xdr:twoCellAnchor>
  <xdr:twoCellAnchor>
    <xdr:from>
      <xdr:col>69</xdr:col>
      <xdr:colOff>123825</xdr:colOff>
      <xdr:row>20</xdr:row>
      <xdr:rowOff>19050</xdr:rowOff>
    </xdr:from>
    <xdr:to>
      <xdr:col>89</xdr:col>
      <xdr:colOff>19050</xdr:colOff>
      <xdr:row>21</xdr:row>
      <xdr:rowOff>0</xdr:rowOff>
    </xdr:to>
    <xdr:sp macro="" textlink="">
      <xdr:nvSpPr>
        <xdr:cNvPr id="67635" name="Text Box 51"/>
        <xdr:cNvSpPr txBox="1">
          <a:spLocks noChangeArrowheads="1"/>
        </xdr:cNvSpPr>
      </xdr:nvSpPr>
      <xdr:spPr bwMode="auto">
        <a:xfrm>
          <a:off x="6276975" y="3857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Okul ve toplum kurallarına uyma</a:t>
          </a:r>
        </a:p>
      </xdr:txBody>
    </xdr:sp>
    <xdr:clientData fPrintsWithSheet="0"/>
  </xdr:twoCellAnchor>
  <xdr:twoCellAnchor>
    <xdr:from>
      <xdr:col>69</xdr:col>
      <xdr:colOff>123825</xdr:colOff>
      <xdr:row>21</xdr:row>
      <xdr:rowOff>19050</xdr:rowOff>
    </xdr:from>
    <xdr:to>
      <xdr:col>89</xdr:col>
      <xdr:colOff>19050</xdr:colOff>
      <xdr:row>22</xdr:row>
      <xdr:rowOff>0</xdr:rowOff>
    </xdr:to>
    <xdr:sp macro="" textlink="">
      <xdr:nvSpPr>
        <xdr:cNvPr id="67636" name="Text Box 52"/>
        <xdr:cNvSpPr txBox="1">
          <a:spLocks noChangeArrowheads="1"/>
        </xdr:cNvSpPr>
      </xdr:nvSpPr>
      <xdr:spPr bwMode="auto">
        <a:xfrm>
          <a:off x="6276975" y="4048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Görgü kurallarına uyma</a:t>
          </a:r>
        </a:p>
      </xdr:txBody>
    </xdr:sp>
    <xdr:clientData fPrintsWithSheet="0"/>
  </xdr:twoCellAnchor>
  <xdr:twoCellAnchor>
    <xdr:from>
      <xdr:col>69</xdr:col>
      <xdr:colOff>123825</xdr:colOff>
      <xdr:row>22</xdr:row>
      <xdr:rowOff>19050</xdr:rowOff>
    </xdr:from>
    <xdr:to>
      <xdr:col>89</xdr:col>
      <xdr:colOff>19050</xdr:colOff>
      <xdr:row>23</xdr:row>
      <xdr:rowOff>0</xdr:rowOff>
    </xdr:to>
    <xdr:sp macro="" textlink="">
      <xdr:nvSpPr>
        <xdr:cNvPr id="67637" name="Text Box 53"/>
        <xdr:cNvSpPr txBox="1">
          <a:spLocks noChangeArrowheads="1"/>
        </xdr:cNvSpPr>
      </xdr:nvSpPr>
      <xdr:spPr bwMode="auto">
        <a:xfrm>
          <a:off x="6276975" y="4238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Kararlarında adil olma</a:t>
          </a:r>
        </a:p>
      </xdr:txBody>
    </xdr:sp>
    <xdr:clientData fPrintsWithSheet="0"/>
  </xdr:twoCellAnchor>
  <xdr:twoCellAnchor>
    <xdr:from>
      <xdr:col>69</xdr:col>
      <xdr:colOff>123825</xdr:colOff>
      <xdr:row>23</xdr:row>
      <xdr:rowOff>19050</xdr:rowOff>
    </xdr:from>
    <xdr:to>
      <xdr:col>89</xdr:col>
      <xdr:colOff>19050</xdr:colOff>
      <xdr:row>24</xdr:row>
      <xdr:rowOff>0</xdr:rowOff>
    </xdr:to>
    <xdr:sp macro="" textlink="">
      <xdr:nvSpPr>
        <xdr:cNvPr id="67638" name="Text Box 54"/>
        <xdr:cNvSpPr txBox="1">
          <a:spLocks noChangeArrowheads="1"/>
        </xdr:cNvSpPr>
      </xdr:nvSpPr>
      <xdr:spPr bwMode="auto">
        <a:xfrm>
          <a:off x="6276975" y="4429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Etkili iletişim kurma</a:t>
          </a:r>
        </a:p>
      </xdr:txBody>
    </xdr:sp>
    <xdr:clientData fPrintsWithSheet="0"/>
  </xdr:twoCellAnchor>
  <xdr:twoCellAnchor>
    <xdr:from>
      <xdr:col>69</xdr:col>
      <xdr:colOff>123825</xdr:colOff>
      <xdr:row>24</xdr:row>
      <xdr:rowOff>19050</xdr:rowOff>
    </xdr:from>
    <xdr:to>
      <xdr:col>89</xdr:col>
      <xdr:colOff>19050</xdr:colOff>
      <xdr:row>25</xdr:row>
      <xdr:rowOff>0</xdr:rowOff>
    </xdr:to>
    <xdr:sp macro="" textlink="">
      <xdr:nvSpPr>
        <xdr:cNvPr id="67639" name="Text Box 55"/>
        <xdr:cNvSpPr txBox="1">
          <a:spLocks noChangeArrowheads="1"/>
        </xdr:cNvSpPr>
      </xdr:nvSpPr>
      <xdr:spPr bwMode="auto">
        <a:xfrm>
          <a:off x="6276975" y="4619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Arkadaşlarıyla yardımlaşma</a:t>
          </a:r>
        </a:p>
      </xdr:txBody>
    </xdr:sp>
    <xdr:clientData fPrintsWithSheet="0"/>
  </xdr:twoCellAnchor>
  <xdr:twoCellAnchor>
    <xdr:from>
      <xdr:col>69</xdr:col>
      <xdr:colOff>123825</xdr:colOff>
      <xdr:row>25</xdr:row>
      <xdr:rowOff>19050</xdr:rowOff>
    </xdr:from>
    <xdr:to>
      <xdr:col>89</xdr:col>
      <xdr:colOff>19050</xdr:colOff>
      <xdr:row>26</xdr:row>
      <xdr:rowOff>0</xdr:rowOff>
    </xdr:to>
    <xdr:sp macro="" textlink="">
      <xdr:nvSpPr>
        <xdr:cNvPr id="67640" name="Text Box 56"/>
        <xdr:cNvSpPr txBox="1">
          <a:spLocks noChangeArrowheads="1"/>
        </xdr:cNvSpPr>
      </xdr:nvSpPr>
      <xdr:spPr bwMode="auto">
        <a:xfrm>
          <a:off x="6276975" y="4810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Çevreyi temiz tutma</a:t>
          </a:r>
        </a:p>
      </xdr:txBody>
    </xdr:sp>
    <xdr:clientData fPrintsWithSheet="0"/>
  </xdr:twoCellAnchor>
  <xdr:twoCellAnchor>
    <xdr:from>
      <xdr:col>69</xdr:col>
      <xdr:colOff>123825</xdr:colOff>
      <xdr:row>26</xdr:row>
      <xdr:rowOff>19050</xdr:rowOff>
    </xdr:from>
    <xdr:to>
      <xdr:col>89</xdr:col>
      <xdr:colOff>19050</xdr:colOff>
      <xdr:row>27</xdr:row>
      <xdr:rowOff>0</xdr:rowOff>
    </xdr:to>
    <xdr:sp macro="" textlink="">
      <xdr:nvSpPr>
        <xdr:cNvPr id="67641" name="Text Box 57"/>
        <xdr:cNvSpPr txBox="1">
          <a:spLocks noChangeArrowheads="1"/>
        </xdr:cNvSpPr>
      </xdr:nvSpPr>
      <xdr:spPr bwMode="auto">
        <a:xfrm>
          <a:off x="6276975" y="5000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Karşılaştığı sorunları çözme</a:t>
          </a:r>
        </a:p>
      </xdr:txBody>
    </xdr:sp>
    <xdr:clientData fPrintsWithSheet="0"/>
  </xdr:twoCellAnchor>
  <xdr:twoCellAnchor>
    <xdr:from>
      <xdr:col>69</xdr:col>
      <xdr:colOff>123825</xdr:colOff>
      <xdr:row>27</xdr:row>
      <xdr:rowOff>19050</xdr:rowOff>
    </xdr:from>
    <xdr:to>
      <xdr:col>89</xdr:col>
      <xdr:colOff>19050</xdr:colOff>
      <xdr:row>28</xdr:row>
      <xdr:rowOff>0</xdr:rowOff>
    </xdr:to>
    <xdr:sp macro="" textlink="">
      <xdr:nvSpPr>
        <xdr:cNvPr id="67642" name="Text Box 58"/>
        <xdr:cNvSpPr txBox="1">
          <a:spLocks noChangeArrowheads="1"/>
        </xdr:cNvSpPr>
      </xdr:nvSpPr>
      <xdr:spPr bwMode="auto">
        <a:xfrm>
          <a:off x="6276975" y="51911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Yaratıcı düşünme</a:t>
          </a:r>
        </a:p>
      </xdr:txBody>
    </xdr:sp>
    <xdr:clientData fPrintsWithSheet="0"/>
  </xdr:twoCellAnchor>
  <xdr:twoCellAnchor>
    <xdr:from>
      <xdr:col>69</xdr:col>
      <xdr:colOff>123825</xdr:colOff>
      <xdr:row>28</xdr:row>
      <xdr:rowOff>19050</xdr:rowOff>
    </xdr:from>
    <xdr:to>
      <xdr:col>89</xdr:col>
      <xdr:colOff>19050</xdr:colOff>
      <xdr:row>29</xdr:row>
      <xdr:rowOff>0</xdr:rowOff>
    </xdr:to>
    <xdr:sp macro="" textlink="">
      <xdr:nvSpPr>
        <xdr:cNvPr id="67643" name="Text Box 59"/>
        <xdr:cNvSpPr txBox="1">
          <a:spLocks noChangeArrowheads="1"/>
        </xdr:cNvSpPr>
      </xdr:nvSpPr>
      <xdr:spPr bwMode="auto">
        <a:xfrm>
          <a:off x="6276975" y="5381625"/>
          <a:ext cx="1495425" cy="17145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Araştırma yapma</a:t>
          </a:r>
        </a:p>
      </xdr:txBody>
    </xdr:sp>
    <xdr:clientData fPrintsWithSheet="0"/>
  </xdr:twoCellAnchor>
  <xdr:twoCellAnchor>
    <xdr:from>
      <xdr:col>2</xdr:col>
      <xdr:colOff>9525</xdr:colOff>
      <xdr:row>24</xdr:row>
      <xdr:rowOff>9525</xdr:rowOff>
    </xdr:from>
    <xdr:to>
      <xdr:col>27</xdr:col>
      <xdr:colOff>0</xdr:colOff>
      <xdr:row>29</xdr:row>
      <xdr:rowOff>247650</xdr:rowOff>
    </xdr:to>
    <xdr:sp macro="" textlink="">
      <xdr:nvSpPr>
        <xdr:cNvPr id="67650" name="Text Box 66"/>
        <xdr:cNvSpPr txBox="1">
          <a:spLocks noChangeArrowheads="1"/>
        </xdr:cNvSpPr>
      </xdr:nvSpPr>
      <xdr:spPr bwMode="auto">
        <a:xfrm>
          <a:off x="447675" y="4610100"/>
          <a:ext cx="1323975" cy="11906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 wrap="square" lIns="36000" tIns="36000" rIns="36000" bIns="36000" anchor="ctr" upright="1"/>
        <a:lstStyle/>
        <a:p>
          <a:pPr algn="ctr" rtl="0">
            <a:defRPr sz="1000"/>
          </a:pPr>
          <a:r>
            <a:rPr lang="tr-TR" sz="900" b="1" i="0" u="none" strike="noStrike" baseline="0">
              <a:solidFill>
                <a:srgbClr val="000000"/>
              </a:solidFill>
              <a:latin typeface="Arial Tur"/>
              <a:cs typeface="Arial Tur"/>
            </a:rPr>
            <a:t>SEÇMELİ   </a:t>
          </a:r>
        </a:p>
        <a:p>
          <a:pPr algn="ctr" rtl="0">
            <a:lnSpc>
              <a:spcPts val="900"/>
            </a:lnSpc>
            <a:defRPr sz="1000"/>
          </a:pPr>
          <a:r>
            <a:rPr lang="tr-TR" sz="900" b="1" i="0" u="none" strike="noStrike" baseline="0">
              <a:solidFill>
                <a:srgbClr val="000000"/>
              </a:solidFill>
              <a:latin typeface="Arial Tur"/>
              <a:cs typeface="Arial Tur"/>
            </a:rPr>
            <a:t>DERSLER</a:t>
          </a:r>
        </a:p>
      </xdr:txBody>
    </xdr:sp>
    <xdr:clientData fPrintsWithSheet="0"/>
  </xdr:twoCellAnchor>
  <xdr:twoCellAnchor>
    <xdr:from>
      <xdr:col>50</xdr:col>
      <xdr:colOff>57150</xdr:colOff>
      <xdr:row>6</xdr:row>
      <xdr:rowOff>142875</xdr:rowOff>
    </xdr:from>
    <xdr:to>
      <xdr:col>50</xdr:col>
      <xdr:colOff>57150</xdr:colOff>
      <xdr:row>33</xdr:row>
      <xdr:rowOff>0</xdr:rowOff>
    </xdr:to>
    <xdr:sp macro="" textlink="">
      <xdr:nvSpPr>
        <xdr:cNvPr id="107731" name="Line 70"/>
        <xdr:cNvSpPr>
          <a:spLocks noChangeShapeType="1"/>
        </xdr:cNvSpPr>
      </xdr:nvSpPr>
      <xdr:spPr bwMode="auto">
        <a:xfrm>
          <a:off x="4581525" y="1219200"/>
          <a:ext cx="0" cy="5067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65</xdr:col>
      <xdr:colOff>0</xdr:colOff>
      <xdr:row>5</xdr:row>
      <xdr:rowOff>161925</xdr:rowOff>
    </xdr:from>
    <xdr:to>
      <xdr:col>65</xdr:col>
      <xdr:colOff>0</xdr:colOff>
      <xdr:row>33</xdr:row>
      <xdr:rowOff>9525</xdr:rowOff>
    </xdr:to>
    <xdr:sp macro="" textlink="">
      <xdr:nvSpPr>
        <xdr:cNvPr id="107732" name="Line 83"/>
        <xdr:cNvSpPr>
          <a:spLocks noChangeShapeType="1"/>
        </xdr:cNvSpPr>
      </xdr:nvSpPr>
      <xdr:spPr bwMode="auto">
        <a:xfrm flipH="1">
          <a:off x="5800725" y="1057275"/>
          <a:ext cx="0" cy="52387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9</xdr:row>
      <xdr:rowOff>0</xdr:rowOff>
    </xdr:from>
    <xdr:to>
      <xdr:col>65</xdr:col>
      <xdr:colOff>0</xdr:colOff>
      <xdr:row>9</xdr:row>
      <xdr:rowOff>0</xdr:rowOff>
    </xdr:to>
    <xdr:sp macro="" textlink="">
      <xdr:nvSpPr>
        <xdr:cNvPr id="107733" name="Line 88"/>
        <xdr:cNvSpPr>
          <a:spLocks noChangeShapeType="1"/>
        </xdr:cNvSpPr>
      </xdr:nvSpPr>
      <xdr:spPr bwMode="auto">
        <a:xfrm flipV="1">
          <a:off x="1762125" y="1743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10</xdr:row>
      <xdr:rowOff>0</xdr:rowOff>
    </xdr:from>
    <xdr:to>
      <xdr:col>65</xdr:col>
      <xdr:colOff>0</xdr:colOff>
      <xdr:row>10</xdr:row>
      <xdr:rowOff>0</xdr:rowOff>
    </xdr:to>
    <xdr:sp macro="" textlink="">
      <xdr:nvSpPr>
        <xdr:cNvPr id="107734" name="Line 97"/>
        <xdr:cNvSpPr>
          <a:spLocks noChangeShapeType="1"/>
        </xdr:cNvSpPr>
      </xdr:nvSpPr>
      <xdr:spPr bwMode="auto">
        <a:xfrm flipV="1">
          <a:off x="1762125" y="1933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11</xdr:row>
      <xdr:rowOff>0</xdr:rowOff>
    </xdr:from>
    <xdr:to>
      <xdr:col>65</xdr:col>
      <xdr:colOff>0</xdr:colOff>
      <xdr:row>11</xdr:row>
      <xdr:rowOff>0</xdr:rowOff>
    </xdr:to>
    <xdr:sp macro="" textlink="">
      <xdr:nvSpPr>
        <xdr:cNvPr id="107735" name="Line 98"/>
        <xdr:cNvSpPr>
          <a:spLocks noChangeShapeType="1"/>
        </xdr:cNvSpPr>
      </xdr:nvSpPr>
      <xdr:spPr bwMode="auto">
        <a:xfrm flipV="1">
          <a:off x="1762125" y="2124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12</xdr:row>
      <xdr:rowOff>0</xdr:rowOff>
    </xdr:from>
    <xdr:to>
      <xdr:col>65</xdr:col>
      <xdr:colOff>0</xdr:colOff>
      <xdr:row>12</xdr:row>
      <xdr:rowOff>0</xdr:rowOff>
    </xdr:to>
    <xdr:sp macro="" textlink="">
      <xdr:nvSpPr>
        <xdr:cNvPr id="107736" name="Line 99"/>
        <xdr:cNvSpPr>
          <a:spLocks noChangeShapeType="1"/>
        </xdr:cNvSpPr>
      </xdr:nvSpPr>
      <xdr:spPr bwMode="auto">
        <a:xfrm flipV="1">
          <a:off x="1762125" y="2314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13</xdr:row>
      <xdr:rowOff>0</xdr:rowOff>
    </xdr:from>
    <xdr:to>
      <xdr:col>65</xdr:col>
      <xdr:colOff>0</xdr:colOff>
      <xdr:row>13</xdr:row>
      <xdr:rowOff>0</xdr:rowOff>
    </xdr:to>
    <xdr:sp macro="" textlink="">
      <xdr:nvSpPr>
        <xdr:cNvPr id="107737" name="Line 100"/>
        <xdr:cNvSpPr>
          <a:spLocks noChangeShapeType="1"/>
        </xdr:cNvSpPr>
      </xdr:nvSpPr>
      <xdr:spPr bwMode="auto">
        <a:xfrm flipV="1">
          <a:off x="1762125" y="2505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14</xdr:row>
      <xdr:rowOff>0</xdr:rowOff>
    </xdr:from>
    <xdr:to>
      <xdr:col>65</xdr:col>
      <xdr:colOff>0</xdr:colOff>
      <xdr:row>14</xdr:row>
      <xdr:rowOff>0</xdr:rowOff>
    </xdr:to>
    <xdr:sp macro="" textlink="">
      <xdr:nvSpPr>
        <xdr:cNvPr id="107738" name="Line 101"/>
        <xdr:cNvSpPr>
          <a:spLocks noChangeShapeType="1"/>
        </xdr:cNvSpPr>
      </xdr:nvSpPr>
      <xdr:spPr bwMode="auto">
        <a:xfrm flipV="1">
          <a:off x="1762125" y="2695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15</xdr:row>
      <xdr:rowOff>0</xdr:rowOff>
    </xdr:from>
    <xdr:to>
      <xdr:col>65</xdr:col>
      <xdr:colOff>0</xdr:colOff>
      <xdr:row>15</xdr:row>
      <xdr:rowOff>0</xdr:rowOff>
    </xdr:to>
    <xdr:sp macro="" textlink="">
      <xdr:nvSpPr>
        <xdr:cNvPr id="107739" name="Line 102"/>
        <xdr:cNvSpPr>
          <a:spLocks noChangeShapeType="1"/>
        </xdr:cNvSpPr>
      </xdr:nvSpPr>
      <xdr:spPr bwMode="auto">
        <a:xfrm flipV="1">
          <a:off x="1762125" y="2886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16</xdr:row>
      <xdr:rowOff>0</xdr:rowOff>
    </xdr:from>
    <xdr:to>
      <xdr:col>65</xdr:col>
      <xdr:colOff>0</xdr:colOff>
      <xdr:row>16</xdr:row>
      <xdr:rowOff>0</xdr:rowOff>
    </xdr:to>
    <xdr:sp macro="" textlink="">
      <xdr:nvSpPr>
        <xdr:cNvPr id="107740" name="Line 103"/>
        <xdr:cNvSpPr>
          <a:spLocks noChangeShapeType="1"/>
        </xdr:cNvSpPr>
      </xdr:nvSpPr>
      <xdr:spPr bwMode="auto">
        <a:xfrm flipV="1">
          <a:off x="1762125" y="3076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17</xdr:row>
      <xdr:rowOff>0</xdr:rowOff>
    </xdr:from>
    <xdr:to>
      <xdr:col>65</xdr:col>
      <xdr:colOff>0</xdr:colOff>
      <xdr:row>17</xdr:row>
      <xdr:rowOff>0</xdr:rowOff>
    </xdr:to>
    <xdr:sp macro="" textlink="">
      <xdr:nvSpPr>
        <xdr:cNvPr id="107741" name="Line 104"/>
        <xdr:cNvSpPr>
          <a:spLocks noChangeShapeType="1"/>
        </xdr:cNvSpPr>
      </xdr:nvSpPr>
      <xdr:spPr bwMode="auto">
        <a:xfrm flipV="1">
          <a:off x="1762125" y="3267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18</xdr:row>
      <xdr:rowOff>0</xdr:rowOff>
    </xdr:from>
    <xdr:to>
      <xdr:col>65</xdr:col>
      <xdr:colOff>0</xdr:colOff>
      <xdr:row>18</xdr:row>
      <xdr:rowOff>0</xdr:rowOff>
    </xdr:to>
    <xdr:sp macro="" textlink="">
      <xdr:nvSpPr>
        <xdr:cNvPr id="107742" name="Line 105"/>
        <xdr:cNvSpPr>
          <a:spLocks noChangeShapeType="1"/>
        </xdr:cNvSpPr>
      </xdr:nvSpPr>
      <xdr:spPr bwMode="auto">
        <a:xfrm flipV="1">
          <a:off x="1762125" y="3457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19</xdr:row>
      <xdr:rowOff>0</xdr:rowOff>
    </xdr:from>
    <xdr:to>
      <xdr:col>65</xdr:col>
      <xdr:colOff>0</xdr:colOff>
      <xdr:row>19</xdr:row>
      <xdr:rowOff>0</xdr:rowOff>
    </xdr:to>
    <xdr:sp macro="" textlink="">
      <xdr:nvSpPr>
        <xdr:cNvPr id="107743" name="Line 106"/>
        <xdr:cNvSpPr>
          <a:spLocks noChangeShapeType="1"/>
        </xdr:cNvSpPr>
      </xdr:nvSpPr>
      <xdr:spPr bwMode="auto">
        <a:xfrm flipV="1">
          <a:off x="1762125" y="3648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20</xdr:row>
      <xdr:rowOff>0</xdr:rowOff>
    </xdr:from>
    <xdr:to>
      <xdr:col>65</xdr:col>
      <xdr:colOff>0</xdr:colOff>
      <xdr:row>20</xdr:row>
      <xdr:rowOff>0</xdr:rowOff>
    </xdr:to>
    <xdr:sp macro="" textlink="">
      <xdr:nvSpPr>
        <xdr:cNvPr id="107744" name="Line 107"/>
        <xdr:cNvSpPr>
          <a:spLocks noChangeShapeType="1"/>
        </xdr:cNvSpPr>
      </xdr:nvSpPr>
      <xdr:spPr bwMode="auto">
        <a:xfrm flipV="1">
          <a:off x="1762125" y="3838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21</xdr:row>
      <xdr:rowOff>0</xdr:rowOff>
    </xdr:from>
    <xdr:to>
      <xdr:col>65</xdr:col>
      <xdr:colOff>0</xdr:colOff>
      <xdr:row>21</xdr:row>
      <xdr:rowOff>0</xdr:rowOff>
    </xdr:to>
    <xdr:sp macro="" textlink="">
      <xdr:nvSpPr>
        <xdr:cNvPr id="107745" name="Line 108"/>
        <xdr:cNvSpPr>
          <a:spLocks noChangeShapeType="1"/>
        </xdr:cNvSpPr>
      </xdr:nvSpPr>
      <xdr:spPr bwMode="auto">
        <a:xfrm flipV="1">
          <a:off x="1762125" y="4029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22</xdr:row>
      <xdr:rowOff>0</xdr:rowOff>
    </xdr:from>
    <xdr:to>
      <xdr:col>65</xdr:col>
      <xdr:colOff>0</xdr:colOff>
      <xdr:row>22</xdr:row>
      <xdr:rowOff>0</xdr:rowOff>
    </xdr:to>
    <xdr:sp macro="" textlink="">
      <xdr:nvSpPr>
        <xdr:cNvPr id="107746" name="Line 109"/>
        <xdr:cNvSpPr>
          <a:spLocks noChangeShapeType="1"/>
        </xdr:cNvSpPr>
      </xdr:nvSpPr>
      <xdr:spPr bwMode="auto">
        <a:xfrm flipV="1">
          <a:off x="1762125" y="4219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23</xdr:row>
      <xdr:rowOff>0</xdr:rowOff>
    </xdr:from>
    <xdr:to>
      <xdr:col>65</xdr:col>
      <xdr:colOff>0</xdr:colOff>
      <xdr:row>23</xdr:row>
      <xdr:rowOff>0</xdr:rowOff>
    </xdr:to>
    <xdr:sp macro="" textlink="">
      <xdr:nvSpPr>
        <xdr:cNvPr id="107747" name="Line 110"/>
        <xdr:cNvSpPr>
          <a:spLocks noChangeShapeType="1"/>
        </xdr:cNvSpPr>
      </xdr:nvSpPr>
      <xdr:spPr bwMode="auto">
        <a:xfrm flipV="1">
          <a:off x="1762125" y="4410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24</xdr:row>
      <xdr:rowOff>0</xdr:rowOff>
    </xdr:from>
    <xdr:to>
      <xdr:col>65</xdr:col>
      <xdr:colOff>0</xdr:colOff>
      <xdr:row>24</xdr:row>
      <xdr:rowOff>0</xdr:rowOff>
    </xdr:to>
    <xdr:sp macro="" textlink="">
      <xdr:nvSpPr>
        <xdr:cNvPr id="107748" name="Line 111"/>
        <xdr:cNvSpPr>
          <a:spLocks noChangeShapeType="1"/>
        </xdr:cNvSpPr>
      </xdr:nvSpPr>
      <xdr:spPr bwMode="auto">
        <a:xfrm flipV="1">
          <a:off x="1762125" y="4600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25</xdr:row>
      <xdr:rowOff>0</xdr:rowOff>
    </xdr:from>
    <xdr:to>
      <xdr:col>65</xdr:col>
      <xdr:colOff>0</xdr:colOff>
      <xdr:row>25</xdr:row>
      <xdr:rowOff>0</xdr:rowOff>
    </xdr:to>
    <xdr:sp macro="" textlink="">
      <xdr:nvSpPr>
        <xdr:cNvPr id="107749" name="Line 112"/>
        <xdr:cNvSpPr>
          <a:spLocks noChangeShapeType="1"/>
        </xdr:cNvSpPr>
      </xdr:nvSpPr>
      <xdr:spPr bwMode="auto">
        <a:xfrm flipV="1">
          <a:off x="1762125" y="4791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26</xdr:row>
      <xdr:rowOff>0</xdr:rowOff>
    </xdr:from>
    <xdr:to>
      <xdr:col>65</xdr:col>
      <xdr:colOff>0</xdr:colOff>
      <xdr:row>26</xdr:row>
      <xdr:rowOff>0</xdr:rowOff>
    </xdr:to>
    <xdr:sp macro="" textlink="">
      <xdr:nvSpPr>
        <xdr:cNvPr id="107750" name="Line 113"/>
        <xdr:cNvSpPr>
          <a:spLocks noChangeShapeType="1"/>
        </xdr:cNvSpPr>
      </xdr:nvSpPr>
      <xdr:spPr bwMode="auto">
        <a:xfrm flipV="1">
          <a:off x="1762125" y="4981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27</xdr:row>
      <xdr:rowOff>0</xdr:rowOff>
    </xdr:from>
    <xdr:to>
      <xdr:col>65</xdr:col>
      <xdr:colOff>0</xdr:colOff>
      <xdr:row>27</xdr:row>
      <xdr:rowOff>0</xdr:rowOff>
    </xdr:to>
    <xdr:sp macro="" textlink="">
      <xdr:nvSpPr>
        <xdr:cNvPr id="107751" name="Line 114"/>
        <xdr:cNvSpPr>
          <a:spLocks noChangeShapeType="1"/>
        </xdr:cNvSpPr>
      </xdr:nvSpPr>
      <xdr:spPr bwMode="auto">
        <a:xfrm flipV="1">
          <a:off x="1762125" y="5172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28</xdr:row>
      <xdr:rowOff>0</xdr:rowOff>
    </xdr:from>
    <xdr:to>
      <xdr:col>65</xdr:col>
      <xdr:colOff>0</xdr:colOff>
      <xdr:row>28</xdr:row>
      <xdr:rowOff>0</xdr:rowOff>
    </xdr:to>
    <xdr:sp macro="" textlink="">
      <xdr:nvSpPr>
        <xdr:cNvPr id="107752" name="Line 115"/>
        <xdr:cNvSpPr>
          <a:spLocks noChangeShapeType="1"/>
        </xdr:cNvSpPr>
      </xdr:nvSpPr>
      <xdr:spPr bwMode="auto">
        <a:xfrm flipV="1">
          <a:off x="1762125" y="53625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29</xdr:row>
      <xdr:rowOff>0</xdr:rowOff>
    </xdr:from>
    <xdr:to>
      <xdr:col>65</xdr:col>
      <xdr:colOff>0</xdr:colOff>
      <xdr:row>29</xdr:row>
      <xdr:rowOff>0</xdr:rowOff>
    </xdr:to>
    <xdr:sp macro="" textlink="">
      <xdr:nvSpPr>
        <xdr:cNvPr id="107753" name="Line 116"/>
        <xdr:cNvSpPr>
          <a:spLocks noChangeShapeType="1"/>
        </xdr:cNvSpPr>
      </xdr:nvSpPr>
      <xdr:spPr bwMode="auto">
        <a:xfrm flipV="1">
          <a:off x="1762125" y="555307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0</xdr:colOff>
      <xdr:row>30</xdr:row>
      <xdr:rowOff>0</xdr:rowOff>
    </xdr:from>
    <xdr:to>
      <xdr:col>65</xdr:col>
      <xdr:colOff>9525</xdr:colOff>
      <xdr:row>30</xdr:row>
      <xdr:rowOff>0</xdr:rowOff>
    </xdr:to>
    <xdr:sp macro="" textlink="">
      <xdr:nvSpPr>
        <xdr:cNvPr id="107754" name="Line 117"/>
        <xdr:cNvSpPr>
          <a:spLocks noChangeShapeType="1"/>
        </xdr:cNvSpPr>
      </xdr:nvSpPr>
      <xdr:spPr bwMode="auto">
        <a:xfrm flipV="1">
          <a:off x="1771650" y="5810250"/>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31</xdr:row>
      <xdr:rowOff>0</xdr:rowOff>
    </xdr:from>
    <xdr:to>
      <xdr:col>65</xdr:col>
      <xdr:colOff>0</xdr:colOff>
      <xdr:row>31</xdr:row>
      <xdr:rowOff>0</xdr:rowOff>
    </xdr:to>
    <xdr:sp macro="" textlink="">
      <xdr:nvSpPr>
        <xdr:cNvPr id="107755" name="Line 118"/>
        <xdr:cNvSpPr>
          <a:spLocks noChangeShapeType="1"/>
        </xdr:cNvSpPr>
      </xdr:nvSpPr>
      <xdr:spPr bwMode="auto">
        <a:xfrm flipV="1">
          <a:off x="1762125" y="5991225"/>
          <a:ext cx="40386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xdr:colOff>
      <xdr:row>33</xdr:row>
      <xdr:rowOff>0</xdr:rowOff>
    </xdr:from>
    <xdr:to>
      <xdr:col>64</xdr:col>
      <xdr:colOff>85725</xdr:colOff>
      <xdr:row>33</xdr:row>
      <xdr:rowOff>0</xdr:rowOff>
    </xdr:to>
    <xdr:sp macro="" textlink="">
      <xdr:nvSpPr>
        <xdr:cNvPr id="107756" name="Line 119"/>
        <xdr:cNvSpPr>
          <a:spLocks noChangeShapeType="1"/>
        </xdr:cNvSpPr>
      </xdr:nvSpPr>
      <xdr:spPr bwMode="auto">
        <a:xfrm flipV="1">
          <a:off x="1762125" y="6286500"/>
          <a:ext cx="402907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62</xdr:col>
      <xdr:colOff>9525</xdr:colOff>
      <xdr:row>7</xdr:row>
      <xdr:rowOff>9525</xdr:rowOff>
    </xdr:from>
    <xdr:to>
      <xdr:col>62</xdr:col>
      <xdr:colOff>9525</xdr:colOff>
      <xdr:row>33</xdr:row>
      <xdr:rowOff>9525</xdr:rowOff>
    </xdr:to>
    <xdr:sp macro="" textlink="">
      <xdr:nvSpPr>
        <xdr:cNvPr id="107757" name="Line 120"/>
        <xdr:cNvSpPr>
          <a:spLocks noChangeShapeType="1"/>
        </xdr:cNvSpPr>
      </xdr:nvSpPr>
      <xdr:spPr bwMode="auto">
        <a:xfrm flipH="1">
          <a:off x="5524500" y="1390650"/>
          <a:ext cx="0" cy="49053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59</xdr:col>
      <xdr:colOff>0</xdr:colOff>
      <xdr:row>7</xdr:row>
      <xdr:rowOff>9525</xdr:rowOff>
    </xdr:from>
    <xdr:to>
      <xdr:col>59</xdr:col>
      <xdr:colOff>0</xdr:colOff>
      <xdr:row>33</xdr:row>
      <xdr:rowOff>9525</xdr:rowOff>
    </xdr:to>
    <xdr:sp macro="" textlink="">
      <xdr:nvSpPr>
        <xdr:cNvPr id="107758" name="Line 121"/>
        <xdr:cNvSpPr>
          <a:spLocks noChangeShapeType="1"/>
        </xdr:cNvSpPr>
      </xdr:nvSpPr>
      <xdr:spPr bwMode="auto">
        <a:xfrm flipH="1">
          <a:off x="5229225" y="1390650"/>
          <a:ext cx="0" cy="49053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56</xdr:col>
      <xdr:colOff>9525</xdr:colOff>
      <xdr:row>7</xdr:row>
      <xdr:rowOff>9525</xdr:rowOff>
    </xdr:from>
    <xdr:to>
      <xdr:col>56</xdr:col>
      <xdr:colOff>9525</xdr:colOff>
      <xdr:row>33</xdr:row>
      <xdr:rowOff>9525</xdr:rowOff>
    </xdr:to>
    <xdr:sp macro="" textlink="">
      <xdr:nvSpPr>
        <xdr:cNvPr id="107759" name="Line 122"/>
        <xdr:cNvSpPr>
          <a:spLocks noChangeShapeType="1"/>
        </xdr:cNvSpPr>
      </xdr:nvSpPr>
      <xdr:spPr bwMode="auto">
        <a:xfrm flipH="1">
          <a:off x="4953000" y="1390650"/>
          <a:ext cx="0" cy="49053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47</xdr:col>
      <xdr:colOff>0</xdr:colOff>
      <xdr:row>7</xdr:row>
      <xdr:rowOff>0</xdr:rowOff>
    </xdr:from>
    <xdr:to>
      <xdr:col>47</xdr:col>
      <xdr:colOff>0</xdr:colOff>
      <xdr:row>33</xdr:row>
      <xdr:rowOff>0</xdr:rowOff>
    </xdr:to>
    <xdr:sp macro="" textlink="">
      <xdr:nvSpPr>
        <xdr:cNvPr id="107760" name="Line 123"/>
        <xdr:cNvSpPr>
          <a:spLocks noChangeShapeType="1"/>
        </xdr:cNvSpPr>
      </xdr:nvSpPr>
      <xdr:spPr bwMode="auto">
        <a:xfrm>
          <a:off x="4267200" y="1381125"/>
          <a:ext cx="0" cy="49053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42</xdr:col>
      <xdr:colOff>9525</xdr:colOff>
      <xdr:row>7</xdr:row>
      <xdr:rowOff>0</xdr:rowOff>
    </xdr:from>
    <xdr:to>
      <xdr:col>42</xdr:col>
      <xdr:colOff>9525</xdr:colOff>
      <xdr:row>30</xdr:row>
      <xdr:rowOff>171450</xdr:rowOff>
    </xdr:to>
    <xdr:sp macro="" textlink="">
      <xdr:nvSpPr>
        <xdr:cNvPr id="107761" name="Line 124"/>
        <xdr:cNvSpPr>
          <a:spLocks noChangeShapeType="1"/>
        </xdr:cNvSpPr>
      </xdr:nvSpPr>
      <xdr:spPr bwMode="auto">
        <a:xfrm>
          <a:off x="3876675" y="1381125"/>
          <a:ext cx="0" cy="4600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36</xdr:col>
      <xdr:colOff>57150</xdr:colOff>
      <xdr:row>6</xdr:row>
      <xdr:rowOff>152400</xdr:rowOff>
    </xdr:from>
    <xdr:to>
      <xdr:col>36</xdr:col>
      <xdr:colOff>57150</xdr:colOff>
      <xdr:row>30</xdr:row>
      <xdr:rowOff>171450</xdr:rowOff>
    </xdr:to>
    <xdr:sp macro="" textlink="">
      <xdr:nvSpPr>
        <xdr:cNvPr id="107762" name="Line 125"/>
        <xdr:cNvSpPr>
          <a:spLocks noChangeShapeType="1"/>
        </xdr:cNvSpPr>
      </xdr:nvSpPr>
      <xdr:spPr bwMode="auto">
        <a:xfrm>
          <a:off x="3552825" y="1228725"/>
          <a:ext cx="0" cy="47529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31</xdr:col>
      <xdr:colOff>0</xdr:colOff>
      <xdr:row>5</xdr:row>
      <xdr:rowOff>161925</xdr:rowOff>
    </xdr:from>
    <xdr:to>
      <xdr:col>31</xdr:col>
      <xdr:colOff>0</xdr:colOff>
      <xdr:row>30</xdr:row>
      <xdr:rowOff>171450</xdr:rowOff>
    </xdr:to>
    <xdr:sp macro="" textlink="">
      <xdr:nvSpPr>
        <xdr:cNvPr id="107763" name="Line 127"/>
        <xdr:cNvSpPr>
          <a:spLocks noChangeShapeType="1"/>
        </xdr:cNvSpPr>
      </xdr:nvSpPr>
      <xdr:spPr bwMode="auto">
        <a:xfrm>
          <a:off x="2971800" y="1057275"/>
          <a:ext cx="0" cy="49244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28</xdr:col>
      <xdr:colOff>0</xdr:colOff>
      <xdr:row>5</xdr:row>
      <xdr:rowOff>161925</xdr:rowOff>
    </xdr:from>
    <xdr:to>
      <xdr:col>28</xdr:col>
      <xdr:colOff>0</xdr:colOff>
      <xdr:row>31</xdr:row>
      <xdr:rowOff>0</xdr:rowOff>
    </xdr:to>
    <xdr:sp macro="" textlink="">
      <xdr:nvSpPr>
        <xdr:cNvPr id="107764" name="Line 129"/>
        <xdr:cNvSpPr>
          <a:spLocks noChangeShapeType="1"/>
        </xdr:cNvSpPr>
      </xdr:nvSpPr>
      <xdr:spPr bwMode="auto">
        <a:xfrm>
          <a:off x="2752725" y="1057275"/>
          <a:ext cx="0" cy="4933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34</xdr:col>
      <xdr:colOff>0</xdr:colOff>
      <xdr:row>6</xdr:row>
      <xdr:rowOff>152400</xdr:rowOff>
    </xdr:from>
    <xdr:to>
      <xdr:col>34</xdr:col>
      <xdr:colOff>0</xdr:colOff>
      <xdr:row>31</xdr:row>
      <xdr:rowOff>0</xdr:rowOff>
    </xdr:to>
    <xdr:sp macro="" textlink="">
      <xdr:nvSpPr>
        <xdr:cNvPr id="107765" name="Line 130"/>
        <xdr:cNvSpPr>
          <a:spLocks noChangeShapeType="1"/>
        </xdr:cNvSpPr>
      </xdr:nvSpPr>
      <xdr:spPr bwMode="auto">
        <a:xfrm>
          <a:off x="3286125" y="1228725"/>
          <a:ext cx="0" cy="47625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9525</xdr:colOff>
      <xdr:row>37</xdr:row>
      <xdr:rowOff>219075</xdr:rowOff>
    </xdr:from>
    <xdr:to>
      <xdr:col>64</xdr:col>
      <xdr:colOff>85725</xdr:colOff>
      <xdr:row>37</xdr:row>
      <xdr:rowOff>219075</xdr:rowOff>
    </xdr:to>
    <xdr:sp macro="" textlink="">
      <xdr:nvSpPr>
        <xdr:cNvPr id="107766" name="Line 131"/>
        <xdr:cNvSpPr>
          <a:spLocks noChangeShapeType="1"/>
        </xdr:cNvSpPr>
      </xdr:nvSpPr>
      <xdr:spPr bwMode="auto">
        <a:xfrm>
          <a:off x="1781175" y="7315200"/>
          <a:ext cx="401002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64</xdr:col>
      <xdr:colOff>85725</xdr:colOff>
      <xdr:row>33</xdr:row>
      <xdr:rowOff>95250</xdr:rowOff>
    </xdr:from>
    <xdr:to>
      <xdr:col>64</xdr:col>
      <xdr:colOff>85725</xdr:colOff>
      <xdr:row>37</xdr:row>
      <xdr:rowOff>209550</xdr:rowOff>
    </xdr:to>
    <xdr:sp macro="" textlink="">
      <xdr:nvSpPr>
        <xdr:cNvPr id="107767" name="Line 134"/>
        <xdr:cNvSpPr>
          <a:spLocks noChangeShapeType="1"/>
        </xdr:cNvSpPr>
      </xdr:nvSpPr>
      <xdr:spPr bwMode="auto">
        <a:xfrm>
          <a:off x="5791200" y="6381750"/>
          <a:ext cx="0" cy="9239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53</xdr:col>
      <xdr:colOff>0</xdr:colOff>
      <xdr:row>33</xdr:row>
      <xdr:rowOff>95250</xdr:rowOff>
    </xdr:from>
    <xdr:to>
      <xdr:col>53</xdr:col>
      <xdr:colOff>0</xdr:colOff>
      <xdr:row>36</xdr:row>
      <xdr:rowOff>228600</xdr:rowOff>
    </xdr:to>
    <xdr:sp macro="" textlink="">
      <xdr:nvSpPr>
        <xdr:cNvPr id="107768" name="Line 135"/>
        <xdr:cNvSpPr>
          <a:spLocks noChangeShapeType="1"/>
        </xdr:cNvSpPr>
      </xdr:nvSpPr>
      <xdr:spPr bwMode="auto">
        <a:xfrm>
          <a:off x="4657725" y="6381750"/>
          <a:ext cx="0" cy="7048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142875</xdr:colOff>
      <xdr:row>32</xdr:row>
      <xdr:rowOff>0</xdr:rowOff>
    </xdr:from>
    <xdr:to>
      <xdr:col>93</xdr:col>
      <xdr:colOff>9525</xdr:colOff>
      <xdr:row>33</xdr:row>
      <xdr:rowOff>9525</xdr:rowOff>
    </xdr:to>
    <xdr:sp macro="" textlink="">
      <xdr:nvSpPr>
        <xdr:cNvPr id="67720" name="Text Box 136"/>
        <xdr:cNvSpPr txBox="1">
          <a:spLocks noChangeArrowheads="1"/>
        </xdr:cNvSpPr>
      </xdr:nvSpPr>
      <xdr:spPr bwMode="auto">
        <a:xfrm>
          <a:off x="6296025" y="6105525"/>
          <a:ext cx="1704975" cy="19050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SOSYAL ETKİNLİKLER</a:t>
          </a:r>
        </a:p>
      </xdr:txBody>
    </xdr:sp>
    <xdr:clientData fPrintsWithSheet="0"/>
  </xdr:twoCellAnchor>
  <xdr:twoCellAnchor>
    <xdr:from>
      <xdr:col>93</xdr:col>
      <xdr:colOff>19050</xdr:colOff>
      <xdr:row>32</xdr:row>
      <xdr:rowOff>0</xdr:rowOff>
    </xdr:from>
    <xdr:to>
      <xdr:col>98</xdr:col>
      <xdr:colOff>19050</xdr:colOff>
      <xdr:row>33</xdr:row>
      <xdr:rowOff>9525</xdr:rowOff>
    </xdr:to>
    <xdr:sp macro="" textlink="">
      <xdr:nvSpPr>
        <xdr:cNvPr id="67721" name="Text Box 137"/>
        <xdr:cNvSpPr txBox="1">
          <a:spLocks noChangeArrowheads="1"/>
        </xdr:cNvSpPr>
      </xdr:nvSpPr>
      <xdr:spPr bwMode="auto">
        <a:xfrm>
          <a:off x="8010525" y="6105525"/>
          <a:ext cx="52387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defRPr sz="1000"/>
          </a:pPr>
          <a:r>
            <a:rPr lang="tr-TR" sz="600" b="0" i="0" u="none" strike="noStrike" baseline="0">
              <a:solidFill>
                <a:srgbClr val="000000"/>
              </a:solidFill>
              <a:latin typeface="Arial Tur"/>
              <a:cs typeface="Arial Tur"/>
            </a:rPr>
            <a:t>TAMAMLADI</a:t>
          </a:r>
        </a:p>
      </xdr:txBody>
    </xdr:sp>
    <xdr:clientData fPrintsWithSheet="0"/>
  </xdr:twoCellAnchor>
  <xdr:twoCellAnchor>
    <xdr:from>
      <xdr:col>101</xdr:col>
      <xdr:colOff>0</xdr:colOff>
      <xdr:row>31</xdr:row>
      <xdr:rowOff>104775</xdr:rowOff>
    </xdr:from>
    <xdr:to>
      <xdr:col>106</xdr:col>
      <xdr:colOff>47625</xdr:colOff>
      <xdr:row>33</xdr:row>
      <xdr:rowOff>0</xdr:rowOff>
    </xdr:to>
    <xdr:sp macro="" textlink="">
      <xdr:nvSpPr>
        <xdr:cNvPr id="67722" name="Text Box 138"/>
        <xdr:cNvSpPr txBox="1">
          <a:spLocks noChangeArrowheads="1"/>
        </xdr:cNvSpPr>
      </xdr:nvSpPr>
      <xdr:spPr bwMode="auto">
        <a:xfrm>
          <a:off x="8867775" y="6096000"/>
          <a:ext cx="5715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defRPr sz="1000"/>
          </a:pPr>
          <a:r>
            <a:rPr lang="tr-TR" sz="600" b="0" i="0" u="none" strike="noStrike" baseline="0">
              <a:solidFill>
                <a:srgbClr val="000000"/>
              </a:solidFill>
              <a:latin typeface="Arial Tur"/>
              <a:cs typeface="Arial Tur"/>
            </a:rPr>
            <a:t>TAMAMLAMADI</a:t>
          </a:r>
        </a:p>
      </xdr:txBody>
    </xdr:sp>
    <xdr:clientData fPrintsWithSheet="0"/>
  </xdr:twoCellAnchor>
  <xdr:twoCellAnchor>
    <xdr:from>
      <xdr:col>69</xdr:col>
      <xdr:colOff>133350</xdr:colOff>
      <xdr:row>32</xdr:row>
      <xdr:rowOff>0</xdr:rowOff>
    </xdr:from>
    <xdr:to>
      <xdr:col>108</xdr:col>
      <xdr:colOff>95250</xdr:colOff>
      <xdr:row>32</xdr:row>
      <xdr:rowOff>0</xdr:rowOff>
    </xdr:to>
    <xdr:sp macro="" textlink="">
      <xdr:nvSpPr>
        <xdr:cNvPr id="107772" name="Line 139"/>
        <xdr:cNvSpPr>
          <a:spLocks noChangeShapeType="1"/>
        </xdr:cNvSpPr>
      </xdr:nvSpPr>
      <xdr:spPr bwMode="auto">
        <a:xfrm flipV="1">
          <a:off x="6286500" y="6105525"/>
          <a:ext cx="340995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152400</xdr:colOff>
      <xdr:row>38</xdr:row>
      <xdr:rowOff>0</xdr:rowOff>
    </xdr:from>
    <xdr:to>
      <xdr:col>109</xdr:col>
      <xdr:colOff>0</xdr:colOff>
      <xdr:row>38</xdr:row>
      <xdr:rowOff>0</xdr:rowOff>
    </xdr:to>
    <xdr:sp macro="" textlink="">
      <xdr:nvSpPr>
        <xdr:cNvPr id="107773" name="Line 140"/>
        <xdr:cNvSpPr>
          <a:spLocks noChangeShapeType="1"/>
        </xdr:cNvSpPr>
      </xdr:nvSpPr>
      <xdr:spPr bwMode="auto">
        <a:xfrm>
          <a:off x="6305550" y="7334250"/>
          <a:ext cx="340042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100</xdr:col>
      <xdr:colOff>85725</xdr:colOff>
      <xdr:row>32</xdr:row>
      <xdr:rowOff>0</xdr:rowOff>
    </xdr:from>
    <xdr:to>
      <xdr:col>100</xdr:col>
      <xdr:colOff>85725</xdr:colOff>
      <xdr:row>37</xdr:row>
      <xdr:rowOff>228600</xdr:rowOff>
    </xdr:to>
    <xdr:sp macro="" textlink="">
      <xdr:nvSpPr>
        <xdr:cNvPr id="107774" name="Line 142"/>
        <xdr:cNvSpPr>
          <a:spLocks noChangeShapeType="1"/>
        </xdr:cNvSpPr>
      </xdr:nvSpPr>
      <xdr:spPr bwMode="auto">
        <a:xfrm>
          <a:off x="8848725" y="6105525"/>
          <a:ext cx="0" cy="12192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93</xdr:col>
      <xdr:colOff>0</xdr:colOff>
      <xdr:row>29</xdr:row>
      <xdr:rowOff>247650</xdr:rowOff>
    </xdr:from>
    <xdr:to>
      <xdr:col>104</xdr:col>
      <xdr:colOff>0</xdr:colOff>
      <xdr:row>31</xdr:row>
      <xdr:rowOff>104775</xdr:rowOff>
    </xdr:to>
    <xdr:sp macro="" textlink="">
      <xdr:nvSpPr>
        <xdr:cNvPr id="67727" name="Text Box 143"/>
        <xdr:cNvSpPr txBox="1">
          <a:spLocks noChangeArrowheads="1"/>
        </xdr:cNvSpPr>
      </xdr:nvSpPr>
      <xdr:spPr bwMode="auto">
        <a:xfrm>
          <a:off x="7991475" y="5800725"/>
          <a:ext cx="1190625" cy="29527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anchor="ctr" upright="1"/>
        <a:lstStyle/>
        <a:p>
          <a:pPr algn="l" rtl="0">
            <a:defRPr sz="1000"/>
          </a:pPr>
          <a:r>
            <a:rPr lang="tr-TR" sz="700" b="0" i="0" u="none" strike="noStrike" baseline="0">
              <a:solidFill>
                <a:srgbClr val="000000"/>
              </a:solidFill>
              <a:latin typeface="Arial Tur"/>
              <a:cs typeface="Arial Tur"/>
            </a:rPr>
            <a:t>SINIF GEÇME DERECESİ</a:t>
          </a:r>
        </a:p>
      </xdr:txBody>
    </xdr:sp>
    <xdr:clientData fPrintsWithSheet="0"/>
  </xdr:twoCellAnchor>
  <xdr:twoCellAnchor>
    <xdr:from>
      <xdr:col>69</xdr:col>
      <xdr:colOff>142875</xdr:colOff>
      <xdr:row>29</xdr:row>
      <xdr:rowOff>247650</xdr:rowOff>
    </xdr:from>
    <xdr:to>
      <xdr:col>73</xdr:col>
      <xdr:colOff>66675</xdr:colOff>
      <xdr:row>32</xdr:row>
      <xdr:rowOff>0</xdr:rowOff>
    </xdr:to>
    <xdr:sp macro="" textlink="">
      <xdr:nvSpPr>
        <xdr:cNvPr id="67728" name="Text Box 144"/>
        <xdr:cNvSpPr txBox="1">
          <a:spLocks noChangeArrowheads="1"/>
        </xdr:cNvSpPr>
      </xdr:nvSpPr>
      <xdr:spPr bwMode="auto">
        <a:xfrm>
          <a:off x="6296025" y="5800725"/>
          <a:ext cx="400050" cy="304800"/>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defRPr sz="1000"/>
          </a:pPr>
          <a:r>
            <a:rPr lang="tr-TR" sz="700" b="0" i="0" u="none" strike="noStrike" baseline="0">
              <a:solidFill>
                <a:srgbClr val="000000"/>
              </a:solidFill>
              <a:latin typeface="Arial Tur"/>
              <a:cs typeface="Arial Tur"/>
            </a:rPr>
            <a:t>SONUÇ</a:t>
          </a:r>
        </a:p>
      </xdr:txBody>
    </xdr:sp>
    <xdr:clientData fPrintsWithSheet="0"/>
  </xdr:twoCellAnchor>
  <xdr:twoCellAnchor>
    <xdr:from>
      <xdr:col>69</xdr:col>
      <xdr:colOff>133350</xdr:colOff>
      <xdr:row>29</xdr:row>
      <xdr:rowOff>247650</xdr:rowOff>
    </xdr:from>
    <xdr:to>
      <xdr:col>109</xdr:col>
      <xdr:colOff>9525</xdr:colOff>
      <xdr:row>29</xdr:row>
      <xdr:rowOff>247650</xdr:rowOff>
    </xdr:to>
    <xdr:sp macro="" textlink="">
      <xdr:nvSpPr>
        <xdr:cNvPr id="107777" name="Line 145"/>
        <xdr:cNvSpPr>
          <a:spLocks noChangeShapeType="1"/>
        </xdr:cNvSpPr>
      </xdr:nvSpPr>
      <xdr:spPr bwMode="auto">
        <a:xfrm>
          <a:off x="6286500" y="5800725"/>
          <a:ext cx="341947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109</xdr:col>
      <xdr:colOff>0</xdr:colOff>
      <xdr:row>29</xdr:row>
      <xdr:rowOff>238125</xdr:rowOff>
    </xdr:from>
    <xdr:to>
      <xdr:col>109</xdr:col>
      <xdr:colOff>0</xdr:colOff>
      <xdr:row>38</xdr:row>
      <xdr:rowOff>0</xdr:rowOff>
    </xdr:to>
    <xdr:sp macro="" textlink="">
      <xdr:nvSpPr>
        <xdr:cNvPr id="107778" name="Line 146"/>
        <xdr:cNvSpPr>
          <a:spLocks noChangeShapeType="1"/>
        </xdr:cNvSpPr>
      </xdr:nvSpPr>
      <xdr:spPr bwMode="auto">
        <a:xfrm>
          <a:off x="9705975" y="5791200"/>
          <a:ext cx="0" cy="1543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93</xdr:col>
      <xdr:colOff>0</xdr:colOff>
      <xdr:row>29</xdr:row>
      <xdr:rowOff>247650</xdr:rowOff>
    </xdr:from>
    <xdr:to>
      <xdr:col>93</xdr:col>
      <xdr:colOff>0</xdr:colOff>
      <xdr:row>38</xdr:row>
      <xdr:rowOff>9525</xdr:rowOff>
    </xdr:to>
    <xdr:sp macro="" textlink="">
      <xdr:nvSpPr>
        <xdr:cNvPr id="107779" name="Line 147"/>
        <xdr:cNvSpPr>
          <a:spLocks noChangeShapeType="1"/>
        </xdr:cNvSpPr>
      </xdr:nvSpPr>
      <xdr:spPr bwMode="auto">
        <a:xfrm>
          <a:off x="7991475" y="5800725"/>
          <a:ext cx="0" cy="1543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133350</xdr:colOff>
      <xdr:row>29</xdr:row>
      <xdr:rowOff>247650</xdr:rowOff>
    </xdr:from>
    <xdr:to>
      <xdr:col>69</xdr:col>
      <xdr:colOff>133350</xdr:colOff>
      <xdr:row>38</xdr:row>
      <xdr:rowOff>9525</xdr:rowOff>
    </xdr:to>
    <xdr:sp macro="" textlink="">
      <xdr:nvSpPr>
        <xdr:cNvPr id="107780" name="Line 148"/>
        <xdr:cNvSpPr>
          <a:spLocks noChangeShapeType="1"/>
        </xdr:cNvSpPr>
      </xdr:nvSpPr>
      <xdr:spPr bwMode="auto">
        <a:xfrm>
          <a:off x="6286500" y="5800725"/>
          <a:ext cx="0" cy="1543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78</xdr:col>
      <xdr:colOff>76200</xdr:colOff>
      <xdr:row>34</xdr:row>
      <xdr:rowOff>190500</xdr:rowOff>
    </xdr:from>
    <xdr:to>
      <xdr:col>108</xdr:col>
      <xdr:colOff>95250</xdr:colOff>
      <xdr:row>34</xdr:row>
      <xdr:rowOff>190500</xdr:rowOff>
    </xdr:to>
    <xdr:sp macro="" textlink="">
      <xdr:nvSpPr>
        <xdr:cNvPr id="107781" name="Line 149"/>
        <xdr:cNvSpPr>
          <a:spLocks noChangeShapeType="1"/>
        </xdr:cNvSpPr>
      </xdr:nvSpPr>
      <xdr:spPr bwMode="auto">
        <a:xfrm>
          <a:off x="7143750" y="6600825"/>
          <a:ext cx="25527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133350</xdr:colOff>
      <xdr:row>33</xdr:row>
      <xdr:rowOff>0</xdr:rowOff>
    </xdr:from>
    <xdr:to>
      <xdr:col>109</xdr:col>
      <xdr:colOff>0</xdr:colOff>
      <xdr:row>33</xdr:row>
      <xdr:rowOff>0</xdr:rowOff>
    </xdr:to>
    <xdr:sp macro="" textlink="">
      <xdr:nvSpPr>
        <xdr:cNvPr id="107782" name="Line 151"/>
        <xdr:cNvSpPr>
          <a:spLocks noChangeShapeType="1"/>
        </xdr:cNvSpPr>
      </xdr:nvSpPr>
      <xdr:spPr bwMode="auto">
        <a:xfrm>
          <a:off x="6286500" y="6286500"/>
          <a:ext cx="341947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78</xdr:col>
      <xdr:colOff>76200</xdr:colOff>
      <xdr:row>33</xdr:row>
      <xdr:rowOff>0</xdr:rowOff>
    </xdr:from>
    <xdr:to>
      <xdr:col>78</xdr:col>
      <xdr:colOff>76200</xdr:colOff>
      <xdr:row>37</xdr:row>
      <xdr:rowOff>228600</xdr:rowOff>
    </xdr:to>
    <xdr:sp macro="" textlink="">
      <xdr:nvSpPr>
        <xdr:cNvPr id="107783" name="Line 152"/>
        <xdr:cNvSpPr>
          <a:spLocks noChangeShapeType="1"/>
        </xdr:cNvSpPr>
      </xdr:nvSpPr>
      <xdr:spPr bwMode="auto">
        <a:xfrm>
          <a:off x="7143750" y="6286500"/>
          <a:ext cx="0" cy="1038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9525</xdr:colOff>
      <xdr:row>36</xdr:row>
      <xdr:rowOff>228600</xdr:rowOff>
    </xdr:from>
    <xdr:to>
      <xdr:col>64</xdr:col>
      <xdr:colOff>85725</xdr:colOff>
      <xdr:row>36</xdr:row>
      <xdr:rowOff>228600</xdr:rowOff>
    </xdr:to>
    <xdr:sp macro="" textlink="">
      <xdr:nvSpPr>
        <xdr:cNvPr id="107784" name="Line 153"/>
        <xdr:cNvSpPr>
          <a:spLocks noChangeShapeType="1"/>
        </xdr:cNvSpPr>
      </xdr:nvSpPr>
      <xdr:spPr bwMode="auto">
        <a:xfrm>
          <a:off x="1781175" y="7086600"/>
          <a:ext cx="401002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9525</xdr:colOff>
      <xdr:row>36</xdr:row>
      <xdr:rowOff>0</xdr:rowOff>
    </xdr:from>
    <xdr:to>
      <xdr:col>64</xdr:col>
      <xdr:colOff>85725</xdr:colOff>
      <xdr:row>36</xdr:row>
      <xdr:rowOff>0</xdr:rowOff>
    </xdr:to>
    <xdr:sp macro="" textlink="">
      <xdr:nvSpPr>
        <xdr:cNvPr id="107785" name="Line 154"/>
        <xdr:cNvSpPr>
          <a:spLocks noChangeShapeType="1"/>
        </xdr:cNvSpPr>
      </xdr:nvSpPr>
      <xdr:spPr bwMode="auto">
        <a:xfrm>
          <a:off x="1781175" y="6858000"/>
          <a:ext cx="401002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9525</xdr:colOff>
      <xdr:row>35</xdr:row>
      <xdr:rowOff>19050</xdr:rowOff>
    </xdr:from>
    <xdr:to>
      <xdr:col>64</xdr:col>
      <xdr:colOff>85725</xdr:colOff>
      <xdr:row>35</xdr:row>
      <xdr:rowOff>19050</xdr:rowOff>
    </xdr:to>
    <xdr:sp macro="" textlink="">
      <xdr:nvSpPr>
        <xdr:cNvPr id="107786" name="Line 155"/>
        <xdr:cNvSpPr>
          <a:spLocks noChangeShapeType="1"/>
        </xdr:cNvSpPr>
      </xdr:nvSpPr>
      <xdr:spPr bwMode="auto">
        <a:xfrm>
          <a:off x="1781175" y="6638925"/>
          <a:ext cx="401002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0</xdr:colOff>
      <xdr:row>33</xdr:row>
      <xdr:rowOff>95250</xdr:rowOff>
    </xdr:from>
    <xdr:to>
      <xdr:col>64</xdr:col>
      <xdr:colOff>76200</xdr:colOff>
      <xdr:row>33</xdr:row>
      <xdr:rowOff>95250</xdr:rowOff>
    </xdr:to>
    <xdr:sp macro="" textlink="">
      <xdr:nvSpPr>
        <xdr:cNvPr id="107787" name="Line 156"/>
        <xdr:cNvSpPr>
          <a:spLocks noChangeShapeType="1"/>
        </xdr:cNvSpPr>
      </xdr:nvSpPr>
      <xdr:spPr bwMode="auto">
        <a:xfrm>
          <a:off x="1771650" y="6381750"/>
          <a:ext cx="401002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39</xdr:col>
      <xdr:colOff>38100</xdr:colOff>
      <xdr:row>33</xdr:row>
      <xdr:rowOff>95250</xdr:rowOff>
    </xdr:from>
    <xdr:to>
      <xdr:col>39</xdr:col>
      <xdr:colOff>38100</xdr:colOff>
      <xdr:row>37</xdr:row>
      <xdr:rowOff>209550</xdr:rowOff>
    </xdr:to>
    <xdr:sp macro="" textlink="">
      <xdr:nvSpPr>
        <xdr:cNvPr id="107788" name="Line 157"/>
        <xdr:cNvSpPr>
          <a:spLocks noChangeShapeType="1"/>
        </xdr:cNvSpPr>
      </xdr:nvSpPr>
      <xdr:spPr bwMode="auto">
        <a:xfrm>
          <a:off x="3733800" y="6381750"/>
          <a:ext cx="0" cy="9239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27</xdr:col>
      <xdr:colOff>0</xdr:colOff>
      <xdr:row>33</xdr:row>
      <xdr:rowOff>104775</xdr:rowOff>
    </xdr:from>
    <xdr:to>
      <xdr:col>27</xdr:col>
      <xdr:colOff>0</xdr:colOff>
      <xdr:row>37</xdr:row>
      <xdr:rowOff>219075</xdr:rowOff>
    </xdr:to>
    <xdr:sp macro="" textlink="">
      <xdr:nvSpPr>
        <xdr:cNvPr id="107789" name="Line 158"/>
        <xdr:cNvSpPr>
          <a:spLocks noChangeShapeType="1"/>
        </xdr:cNvSpPr>
      </xdr:nvSpPr>
      <xdr:spPr bwMode="auto">
        <a:xfrm>
          <a:off x="1771650" y="6391275"/>
          <a:ext cx="0" cy="9239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12</xdr:row>
      <xdr:rowOff>0</xdr:rowOff>
    </xdr:from>
    <xdr:to>
      <xdr:col>109</xdr:col>
      <xdr:colOff>0</xdr:colOff>
      <xdr:row>12</xdr:row>
      <xdr:rowOff>0</xdr:rowOff>
    </xdr:to>
    <xdr:sp macro="" textlink="">
      <xdr:nvSpPr>
        <xdr:cNvPr id="107790" name="Line 160"/>
        <xdr:cNvSpPr>
          <a:spLocks noChangeShapeType="1"/>
        </xdr:cNvSpPr>
      </xdr:nvSpPr>
      <xdr:spPr bwMode="auto">
        <a:xfrm>
          <a:off x="6276975" y="23145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109</xdr:col>
      <xdr:colOff>0</xdr:colOff>
      <xdr:row>6</xdr:row>
      <xdr:rowOff>257175</xdr:rowOff>
    </xdr:from>
    <xdr:to>
      <xdr:col>109</xdr:col>
      <xdr:colOff>0</xdr:colOff>
      <xdr:row>28</xdr:row>
      <xdr:rowOff>180975</xdr:rowOff>
    </xdr:to>
    <xdr:sp macro="" textlink="">
      <xdr:nvSpPr>
        <xdr:cNvPr id="107791" name="Line 161"/>
        <xdr:cNvSpPr>
          <a:spLocks noChangeShapeType="1"/>
        </xdr:cNvSpPr>
      </xdr:nvSpPr>
      <xdr:spPr bwMode="auto">
        <a:xfrm>
          <a:off x="9705975" y="1333500"/>
          <a:ext cx="0" cy="4210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29</xdr:row>
      <xdr:rowOff>9525</xdr:rowOff>
    </xdr:from>
    <xdr:to>
      <xdr:col>109</xdr:col>
      <xdr:colOff>0</xdr:colOff>
      <xdr:row>29</xdr:row>
      <xdr:rowOff>9525</xdr:rowOff>
    </xdr:to>
    <xdr:sp macro="" textlink="">
      <xdr:nvSpPr>
        <xdr:cNvPr id="107792" name="Line 162"/>
        <xdr:cNvSpPr>
          <a:spLocks noChangeShapeType="1"/>
        </xdr:cNvSpPr>
      </xdr:nvSpPr>
      <xdr:spPr bwMode="auto">
        <a:xfrm>
          <a:off x="6276975" y="5562600"/>
          <a:ext cx="342900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104775</xdr:colOff>
      <xdr:row>6</xdr:row>
      <xdr:rowOff>257175</xdr:rowOff>
    </xdr:from>
    <xdr:to>
      <xdr:col>69</xdr:col>
      <xdr:colOff>123825</xdr:colOff>
      <xdr:row>29</xdr:row>
      <xdr:rowOff>9525</xdr:rowOff>
    </xdr:to>
    <xdr:sp macro="" textlink="">
      <xdr:nvSpPr>
        <xdr:cNvPr id="107793" name="Line 163"/>
        <xdr:cNvSpPr>
          <a:spLocks noChangeShapeType="1"/>
        </xdr:cNvSpPr>
      </xdr:nvSpPr>
      <xdr:spPr bwMode="auto">
        <a:xfrm>
          <a:off x="6257925" y="1333500"/>
          <a:ext cx="19050" cy="42291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11</xdr:row>
      <xdr:rowOff>0</xdr:rowOff>
    </xdr:from>
    <xdr:to>
      <xdr:col>109</xdr:col>
      <xdr:colOff>0</xdr:colOff>
      <xdr:row>11</xdr:row>
      <xdr:rowOff>0</xdr:rowOff>
    </xdr:to>
    <xdr:sp macro="" textlink="">
      <xdr:nvSpPr>
        <xdr:cNvPr id="107794" name="Line 164"/>
        <xdr:cNvSpPr>
          <a:spLocks noChangeShapeType="1"/>
        </xdr:cNvSpPr>
      </xdr:nvSpPr>
      <xdr:spPr bwMode="auto">
        <a:xfrm>
          <a:off x="6276975" y="2124075"/>
          <a:ext cx="342900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95250</xdr:colOff>
      <xdr:row>6</xdr:row>
      <xdr:rowOff>257175</xdr:rowOff>
    </xdr:from>
    <xdr:to>
      <xdr:col>109</xdr:col>
      <xdr:colOff>0</xdr:colOff>
      <xdr:row>6</xdr:row>
      <xdr:rowOff>257175</xdr:rowOff>
    </xdr:to>
    <xdr:sp macro="" textlink="">
      <xdr:nvSpPr>
        <xdr:cNvPr id="107795" name="Line 165"/>
        <xdr:cNvSpPr>
          <a:spLocks noChangeShapeType="1"/>
        </xdr:cNvSpPr>
      </xdr:nvSpPr>
      <xdr:spPr bwMode="auto">
        <a:xfrm>
          <a:off x="6248400" y="1333500"/>
          <a:ext cx="3457575"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91</xdr:col>
      <xdr:colOff>0</xdr:colOff>
      <xdr:row>6</xdr:row>
      <xdr:rowOff>266700</xdr:rowOff>
    </xdr:from>
    <xdr:to>
      <xdr:col>91</xdr:col>
      <xdr:colOff>0</xdr:colOff>
      <xdr:row>29</xdr:row>
      <xdr:rowOff>0</xdr:rowOff>
    </xdr:to>
    <xdr:sp macro="" textlink="">
      <xdr:nvSpPr>
        <xdr:cNvPr id="107796" name="Line 166"/>
        <xdr:cNvSpPr>
          <a:spLocks noChangeShapeType="1"/>
        </xdr:cNvSpPr>
      </xdr:nvSpPr>
      <xdr:spPr bwMode="auto">
        <a:xfrm>
          <a:off x="7781925" y="1343025"/>
          <a:ext cx="0" cy="4210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91</xdr:col>
      <xdr:colOff>0</xdr:colOff>
      <xdr:row>9</xdr:row>
      <xdr:rowOff>114300</xdr:rowOff>
    </xdr:from>
    <xdr:to>
      <xdr:col>109</xdr:col>
      <xdr:colOff>0</xdr:colOff>
      <xdr:row>9</xdr:row>
      <xdr:rowOff>114300</xdr:rowOff>
    </xdr:to>
    <xdr:sp macro="" textlink="">
      <xdr:nvSpPr>
        <xdr:cNvPr id="107797" name="Line 167"/>
        <xdr:cNvSpPr>
          <a:spLocks noChangeShapeType="1"/>
        </xdr:cNvSpPr>
      </xdr:nvSpPr>
      <xdr:spPr bwMode="auto">
        <a:xfrm>
          <a:off x="7781925" y="1857375"/>
          <a:ext cx="192405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99</xdr:col>
      <xdr:colOff>123825</xdr:colOff>
      <xdr:row>8</xdr:row>
      <xdr:rowOff>0</xdr:rowOff>
    </xdr:from>
    <xdr:to>
      <xdr:col>99</xdr:col>
      <xdr:colOff>123825</xdr:colOff>
      <xdr:row>29</xdr:row>
      <xdr:rowOff>9525</xdr:rowOff>
    </xdr:to>
    <xdr:sp macro="" textlink="">
      <xdr:nvSpPr>
        <xdr:cNvPr id="107798" name="Line 168"/>
        <xdr:cNvSpPr>
          <a:spLocks noChangeShapeType="1"/>
        </xdr:cNvSpPr>
      </xdr:nvSpPr>
      <xdr:spPr bwMode="auto">
        <a:xfrm>
          <a:off x="8743950" y="1562100"/>
          <a:ext cx="0" cy="40005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91</xdr:col>
      <xdr:colOff>0</xdr:colOff>
      <xdr:row>8</xdr:row>
      <xdr:rowOff>0</xdr:rowOff>
    </xdr:from>
    <xdr:to>
      <xdr:col>109</xdr:col>
      <xdr:colOff>0</xdr:colOff>
      <xdr:row>8</xdr:row>
      <xdr:rowOff>0</xdr:rowOff>
    </xdr:to>
    <xdr:sp macro="" textlink="">
      <xdr:nvSpPr>
        <xdr:cNvPr id="107799" name="Line 169"/>
        <xdr:cNvSpPr>
          <a:spLocks noChangeShapeType="1"/>
        </xdr:cNvSpPr>
      </xdr:nvSpPr>
      <xdr:spPr bwMode="auto">
        <a:xfrm>
          <a:off x="7781925" y="1562100"/>
          <a:ext cx="192405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94</xdr:col>
      <xdr:colOff>19050</xdr:colOff>
      <xdr:row>9</xdr:row>
      <xdr:rowOff>114300</xdr:rowOff>
    </xdr:from>
    <xdr:to>
      <xdr:col>94</xdr:col>
      <xdr:colOff>19050</xdr:colOff>
      <xdr:row>29</xdr:row>
      <xdr:rowOff>9525</xdr:rowOff>
    </xdr:to>
    <xdr:sp macro="" textlink="">
      <xdr:nvSpPr>
        <xdr:cNvPr id="107800" name="Line 170"/>
        <xdr:cNvSpPr>
          <a:spLocks noChangeShapeType="1"/>
        </xdr:cNvSpPr>
      </xdr:nvSpPr>
      <xdr:spPr bwMode="auto">
        <a:xfrm>
          <a:off x="8115300" y="1857375"/>
          <a:ext cx="0" cy="3705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97</xdr:col>
      <xdr:colOff>0</xdr:colOff>
      <xdr:row>9</xdr:row>
      <xdr:rowOff>114300</xdr:rowOff>
    </xdr:from>
    <xdr:to>
      <xdr:col>97</xdr:col>
      <xdr:colOff>0</xdr:colOff>
      <xdr:row>29</xdr:row>
      <xdr:rowOff>9525</xdr:rowOff>
    </xdr:to>
    <xdr:sp macro="" textlink="">
      <xdr:nvSpPr>
        <xdr:cNvPr id="107801" name="Line 171"/>
        <xdr:cNvSpPr>
          <a:spLocks noChangeShapeType="1"/>
        </xdr:cNvSpPr>
      </xdr:nvSpPr>
      <xdr:spPr bwMode="auto">
        <a:xfrm>
          <a:off x="8410575" y="1857375"/>
          <a:ext cx="0" cy="3705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103</xdr:col>
      <xdr:colOff>0</xdr:colOff>
      <xdr:row>9</xdr:row>
      <xdr:rowOff>114300</xdr:rowOff>
    </xdr:from>
    <xdr:to>
      <xdr:col>103</xdr:col>
      <xdr:colOff>0</xdr:colOff>
      <xdr:row>29</xdr:row>
      <xdr:rowOff>9525</xdr:rowOff>
    </xdr:to>
    <xdr:sp macro="" textlink="">
      <xdr:nvSpPr>
        <xdr:cNvPr id="107802" name="Line 172"/>
        <xdr:cNvSpPr>
          <a:spLocks noChangeShapeType="1"/>
        </xdr:cNvSpPr>
      </xdr:nvSpPr>
      <xdr:spPr bwMode="auto">
        <a:xfrm>
          <a:off x="9077325" y="1857375"/>
          <a:ext cx="0" cy="3705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105</xdr:col>
      <xdr:colOff>95250</xdr:colOff>
      <xdr:row>9</xdr:row>
      <xdr:rowOff>114300</xdr:rowOff>
    </xdr:from>
    <xdr:to>
      <xdr:col>105</xdr:col>
      <xdr:colOff>95250</xdr:colOff>
      <xdr:row>29</xdr:row>
      <xdr:rowOff>9525</xdr:rowOff>
    </xdr:to>
    <xdr:sp macro="" textlink="">
      <xdr:nvSpPr>
        <xdr:cNvPr id="107803" name="Line 173"/>
        <xdr:cNvSpPr>
          <a:spLocks noChangeShapeType="1"/>
        </xdr:cNvSpPr>
      </xdr:nvSpPr>
      <xdr:spPr bwMode="auto">
        <a:xfrm>
          <a:off x="9382125" y="1857375"/>
          <a:ext cx="0" cy="37052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13</xdr:row>
      <xdr:rowOff>9525</xdr:rowOff>
    </xdr:from>
    <xdr:to>
      <xdr:col>109</xdr:col>
      <xdr:colOff>0</xdr:colOff>
      <xdr:row>13</xdr:row>
      <xdr:rowOff>9525</xdr:rowOff>
    </xdr:to>
    <xdr:sp macro="" textlink="">
      <xdr:nvSpPr>
        <xdr:cNvPr id="107804" name="Line 174"/>
        <xdr:cNvSpPr>
          <a:spLocks noChangeShapeType="1"/>
        </xdr:cNvSpPr>
      </xdr:nvSpPr>
      <xdr:spPr bwMode="auto">
        <a:xfrm>
          <a:off x="6276975" y="2514600"/>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14</xdr:row>
      <xdr:rowOff>9525</xdr:rowOff>
    </xdr:from>
    <xdr:to>
      <xdr:col>109</xdr:col>
      <xdr:colOff>0</xdr:colOff>
      <xdr:row>14</xdr:row>
      <xdr:rowOff>9525</xdr:rowOff>
    </xdr:to>
    <xdr:sp macro="" textlink="">
      <xdr:nvSpPr>
        <xdr:cNvPr id="107805" name="Line 175"/>
        <xdr:cNvSpPr>
          <a:spLocks noChangeShapeType="1"/>
        </xdr:cNvSpPr>
      </xdr:nvSpPr>
      <xdr:spPr bwMode="auto">
        <a:xfrm>
          <a:off x="6276975" y="2705100"/>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15</xdr:row>
      <xdr:rowOff>0</xdr:rowOff>
    </xdr:from>
    <xdr:to>
      <xdr:col>109</xdr:col>
      <xdr:colOff>0</xdr:colOff>
      <xdr:row>15</xdr:row>
      <xdr:rowOff>0</xdr:rowOff>
    </xdr:to>
    <xdr:sp macro="" textlink="">
      <xdr:nvSpPr>
        <xdr:cNvPr id="107806" name="Line 176"/>
        <xdr:cNvSpPr>
          <a:spLocks noChangeShapeType="1"/>
        </xdr:cNvSpPr>
      </xdr:nvSpPr>
      <xdr:spPr bwMode="auto">
        <a:xfrm>
          <a:off x="6276975" y="28860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16</xdr:row>
      <xdr:rowOff>9525</xdr:rowOff>
    </xdr:from>
    <xdr:to>
      <xdr:col>109</xdr:col>
      <xdr:colOff>0</xdr:colOff>
      <xdr:row>16</xdr:row>
      <xdr:rowOff>9525</xdr:rowOff>
    </xdr:to>
    <xdr:sp macro="" textlink="">
      <xdr:nvSpPr>
        <xdr:cNvPr id="107807" name="Line 177"/>
        <xdr:cNvSpPr>
          <a:spLocks noChangeShapeType="1"/>
        </xdr:cNvSpPr>
      </xdr:nvSpPr>
      <xdr:spPr bwMode="auto">
        <a:xfrm>
          <a:off x="6276975" y="3086100"/>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17</xdr:row>
      <xdr:rowOff>0</xdr:rowOff>
    </xdr:from>
    <xdr:to>
      <xdr:col>109</xdr:col>
      <xdr:colOff>0</xdr:colOff>
      <xdr:row>17</xdr:row>
      <xdr:rowOff>0</xdr:rowOff>
    </xdr:to>
    <xdr:sp macro="" textlink="">
      <xdr:nvSpPr>
        <xdr:cNvPr id="107808" name="Line 178"/>
        <xdr:cNvSpPr>
          <a:spLocks noChangeShapeType="1"/>
        </xdr:cNvSpPr>
      </xdr:nvSpPr>
      <xdr:spPr bwMode="auto">
        <a:xfrm>
          <a:off x="6276975" y="32670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18</xdr:row>
      <xdr:rowOff>0</xdr:rowOff>
    </xdr:from>
    <xdr:to>
      <xdr:col>109</xdr:col>
      <xdr:colOff>0</xdr:colOff>
      <xdr:row>18</xdr:row>
      <xdr:rowOff>0</xdr:rowOff>
    </xdr:to>
    <xdr:sp macro="" textlink="">
      <xdr:nvSpPr>
        <xdr:cNvPr id="107809" name="Line 179"/>
        <xdr:cNvSpPr>
          <a:spLocks noChangeShapeType="1"/>
        </xdr:cNvSpPr>
      </xdr:nvSpPr>
      <xdr:spPr bwMode="auto">
        <a:xfrm>
          <a:off x="6276975" y="34575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19</xdr:row>
      <xdr:rowOff>9525</xdr:rowOff>
    </xdr:from>
    <xdr:to>
      <xdr:col>109</xdr:col>
      <xdr:colOff>0</xdr:colOff>
      <xdr:row>19</xdr:row>
      <xdr:rowOff>9525</xdr:rowOff>
    </xdr:to>
    <xdr:sp macro="" textlink="">
      <xdr:nvSpPr>
        <xdr:cNvPr id="107810" name="Line 180"/>
        <xdr:cNvSpPr>
          <a:spLocks noChangeShapeType="1"/>
        </xdr:cNvSpPr>
      </xdr:nvSpPr>
      <xdr:spPr bwMode="auto">
        <a:xfrm>
          <a:off x="6276975" y="3657600"/>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20</xdr:row>
      <xdr:rowOff>0</xdr:rowOff>
    </xdr:from>
    <xdr:to>
      <xdr:col>109</xdr:col>
      <xdr:colOff>0</xdr:colOff>
      <xdr:row>20</xdr:row>
      <xdr:rowOff>0</xdr:rowOff>
    </xdr:to>
    <xdr:sp macro="" textlink="">
      <xdr:nvSpPr>
        <xdr:cNvPr id="107811" name="Line 181"/>
        <xdr:cNvSpPr>
          <a:spLocks noChangeShapeType="1"/>
        </xdr:cNvSpPr>
      </xdr:nvSpPr>
      <xdr:spPr bwMode="auto">
        <a:xfrm>
          <a:off x="6276975" y="38385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21</xdr:row>
      <xdr:rowOff>9525</xdr:rowOff>
    </xdr:from>
    <xdr:to>
      <xdr:col>109</xdr:col>
      <xdr:colOff>0</xdr:colOff>
      <xdr:row>21</xdr:row>
      <xdr:rowOff>9525</xdr:rowOff>
    </xdr:to>
    <xdr:sp macro="" textlink="">
      <xdr:nvSpPr>
        <xdr:cNvPr id="107812" name="Line 182"/>
        <xdr:cNvSpPr>
          <a:spLocks noChangeShapeType="1"/>
        </xdr:cNvSpPr>
      </xdr:nvSpPr>
      <xdr:spPr bwMode="auto">
        <a:xfrm>
          <a:off x="6276975" y="4038600"/>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22</xdr:row>
      <xdr:rowOff>0</xdr:rowOff>
    </xdr:from>
    <xdr:to>
      <xdr:col>109</xdr:col>
      <xdr:colOff>0</xdr:colOff>
      <xdr:row>22</xdr:row>
      <xdr:rowOff>0</xdr:rowOff>
    </xdr:to>
    <xdr:sp macro="" textlink="">
      <xdr:nvSpPr>
        <xdr:cNvPr id="107813" name="Line 183"/>
        <xdr:cNvSpPr>
          <a:spLocks noChangeShapeType="1"/>
        </xdr:cNvSpPr>
      </xdr:nvSpPr>
      <xdr:spPr bwMode="auto">
        <a:xfrm>
          <a:off x="6276975" y="42195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23</xdr:row>
      <xdr:rowOff>0</xdr:rowOff>
    </xdr:from>
    <xdr:to>
      <xdr:col>109</xdr:col>
      <xdr:colOff>0</xdr:colOff>
      <xdr:row>23</xdr:row>
      <xdr:rowOff>0</xdr:rowOff>
    </xdr:to>
    <xdr:sp macro="" textlink="">
      <xdr:nvSpPr>
        <xdr:cNvPr id="107814" name="Line 184"/>
        <xdr:cNvSpPr>
          <a:spLocks noChangeShapeType="1"/>
        </xdr:cNvSpPr>
      </xdr:nvSpPr>
      <xdr:spPr bwMode="auto">
        <a:xfrm>
          <a:off x="6276975" y="44100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24</xdr:row>
      <xdr:rowOff>0</xdr:rowOff>
    </xdr:from>
    <xdr:to>
      <xdr:col>109</xdr:col>
      <xdr:colOff>0</xdr:colOff>
      <xdr:row>24</xdr:row>
      <xdr:rowOff>0</xdr:rowOff>
    </xdr:to>
    <xdr:sp macro="" textlink="">
      <xdr:nvSpPr>
        <xdr:cNvPr id="107815" name="Line 185"/>
        <xdr:cNvSpPr>
          <a:spLocks noChangeShapeType="1"/>
        </xdr:cNvSpPr>
      </xdr:nvSpPr>
      <xdr:spPr bwMode="auto">
        <a:xfrm>
          <a:off x="6276975" y="46005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25</xdr:row>
      <xdr:rowOff>0</xdr:rowOff>
    </xdr:from>
    <xdr:to>
      <xdr:col>109</xdr:col>
      <xdr:colOff>0</xdr:colOff>
      <xdr:row>25</xdr:row>
      <xdr:rowOff>0</xdr:rowOff>
    </xdr:to>
    <xdr:sp macro="" textlink="">
      <xdr:nvSpPr>
        <xdr:cNvPr id="107816" name="Line 186"/>
        <xdr:cNvSpPr>
          <a:spLocks noChangeShapeType="1"/>
        </xdr:cNvSpPr>
      </xdr:nvSpPr>
      <xdr:spPr bwMode="auto">
        <a:xfrm>
          <a:off x="6276975" y="47910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26</xdr:row>
      <xdr:rowOff>0</xdr:rowOff>
    </xdr:from>
    <xdr:to>
      <xdr:col>109</xdr:col>
      <xdr:colOff>0</xdr:colOff>
      <xdr:row>26</xdr:row>
      <xdr:rowOff>0</xdr:rowOff>
    </xdr:to>
    <xdr:sp macro="" textlink="">
      <xdr:nvSpPr>
        <xdr:cNvPr id="107817" name="Line 187"/>
        <xdr:cNvSpPr>
          <a:spLocks noChangeShapeType="1"/>
        </xdr:cNvSpPr>
      </xdr:nvSpPr>
      <xdr:spPr bwMode="auto">
        <a:xfrm>
          <a:off x="6276975" y="4981575"/>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27</xdr:row>
      <xdr:rowOff>9525</xdr:rowOff>
    </xdr:from>
    <xdr:to>
      <xdr:col>109</xdr:col>
      <xdr:colOff>0</xdr:colOff>
      <xdr:row>27</xdr:row>
      <xdr:rowOff>9525</xdr:rowOff>
    </xdr:to>
    <xdr:sp macro="" textlink="">
      <xdr:nvSpPr>
        <xdr:cNvPr id="107818" name="Line 188"/>
        <xdr:cNvSpPr>
          <a:spLocks noChangeShapeType="1"/>
        </xdr:cNvSpPr>
      </xdr:nvSpPr>
      <xdr:spPr bwMode="auto">
        <a:xfrm>
          <a:off x="6276975" y="5181600"/>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69</xdr:col>
      <xdr:colOff>123825</xdr:colOff>
      <xdr:row>28</xdr:row>
      <xdr:rowOff>9525</xdr:rowOff>
    </xdr:from>
    <xdr:to>
      <xdr:col>109</xdr:col>
      <xdr:colOff>0</xdr:colOff>
      <xdr:row>28</xdr:row>
      <xdr:rowOff>9525</xdr:rowOff>
    </xdr:to>
    <xdr:sp macro="" textlink="">
      <xdr:nvSpPr>
        <xdr:cNvPr id="107819" name="Line 189"/>
        <xdr:cNvSpPr>
          <a:spLocks noChangeShapeType="1"/>
        </xdr:cNvSpPr>
      </xdr:nvSpPr>
      <xdr:spPr bwMode="auto">
        <a:xfrm>
          <a:off x="6276975" y="5372100"/>
          <a:ext cx="34290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85725</xdr:colOff>
      <xdr:row>1</xdr:row>
      <xdr:rowOff>66675</xdr:rowOff>
    </xdr:from>
    <xdr:to>
      <xdr:col>27</xdr:col>
      <xdr:colOff>428625</xdr:colOff>
      <xdr:row>6</xdr:row>
      <xdr:rowOff>104775</xdr:rowOff>
    </xdr:to>
    <xdr:sp macro="" textlink="">
      <xdr:nvSpPr>
        <xdr:cNvPr id="67777" name="AutoShape 193"/>
        <xdr:cNvSpPr>
          <a:spLocks noChangeArrowheads="1"/>
        </xdr:cNvSpPr>
      </xdr:nvSpPr>
      <xdr:spPr bwMode="auto">
        <a:xfrm>
          <a:off x="85725" y="342900"/>
          <a:ext cx="2114550" cy="838200"/>
        </a:xfrm>
        <a:prstGeom prst="wedgeRoundRectCallout">
          <a:avLst>
            <a:gd name="adj1" fmla="val -37389"/>
            <a:gd name="adj2" fmla="val 119319"/>
            <a:gd name="adj3" fmla="val 16667"/>
          </a:avLst>
        </a:prstGeom>
        <a:solidFill>
          <a:srgbClr xmlns:mc="http://schemas.openxmlformats.org/markup-compatibility/2006" xmlns:a14="http://schemas.microsoft.com/office/drawing/2010/main" val="FFFF99" mc:Ignorable="a14" a14:legacySpreadsheetColorIndex="43"/>
        </a:solidFill>
        <a:ln w="3175" algn="ctr">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46800" rIns="90000" bIns="46800" anchor="t" upright="1"/>
        <a:lstStyle/>
        <a:p>
          <a:pPr algn="l" rtl="0">
            <a:defRPr sz="1000"/>
          </a:pPr>
          <a:r>
            <a:rPr lang="tr-TR" sz="800" b="1" i="0" u="none" strike="noStrike" baseline="0">
              <a:solidFill>
                <a:srgbClr val="FF0000"/>
              </a:solidFill>
              <a:latin typeface="Arial Tur"/>
              <a:cs typeface="Arial Tur"/>
            </a:rPr>
            <a:t>DİKKAT !</a:t>
          </a:r>
          <a:endParaRPr lang="tr-TR" sz="800" b="0" i="0" u="none" strike="noStrike" baseline="0">
            <a:solidFill>
              <a:srgbClr val="FF0000"/>
            </a:solidFill>
            <a:latin typeface="Arial Tur"/>
            <a:cs typeface="Arial Tur"/>
          </a:endParaRPr>
        </a:p>
        <a:p>
          <a:pPr algn="l" rtl="0">
            <a:defRPr sz="1000"/>
          </a:pPr>
          <a:r>
            <a:rPr lang="tr-TR" sz="800" b="0" i="0" u="none" strike="noStrike" baseline="0">
              <a:solidFill>
                <a:srgbClr val="FF0000"/>
              </a:solidFill>
              <a:latin typeface="Arial Tur"/>
              <a:cs typeface="Arial Tur"/>
            </a:rPr>
            <a:t>Ders isimlerini karnede hangi  sıraya  yazdırmak isterseniz; buraya sıra numarasını giriniz. Eğer ders seçmeli ise seçmeli kısmına yazınız</a:t>
          </a:r>
        </a:p>
      </xdr:txBody>
    </xdr:sp>
    <xdr:clientData fPrintsWithSheet="0"/>
  </xdr:twoCellAnchor>
  <xdr:twoCellAnchor>
    <xdr:from>
      <xdr:col>31</xdr:col>
      <xdr:colOff>9525</xdr:colOff>
      <xdr:row>6</xdr:row>
      <xdr:rowOff>142875</xdr:rowOff>
    </xdr:from>
    <xdr:to>
      <xdr:col>65</xdr:col>
      <xdr:colOff>0</xdr:colOff>
      <xdr:row>6</xdr:row>
      <xdr:rowOff>142875</xdr:rowOff>
    </xdr:to>
    <xdr:sp macro="" textlink="">
      <xdr:nvSpPr>
        <xdr:cNvPr id="107821" name="Line 194"/>
        <xdr:cNvSpPr>
          <a:spLocks noChangeShapeType="1"/>
        </xdr:cNvSpPr>
      </xdr:nvSpPr>
      <xdr:spPr bwMode="auto">
        <a:xfrm flipV="1">
          <a:off x="2981325" y="1219200"/>
          <a:ext cx="2819400"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28</xdr:col>
      <xdr:colOff>0</xdr:colOff>
      <xdr:row>5</xdr:row>
      <xdr:rowOff>161925</xdr:rowOff>
    </xdr:from>
    <xdr:to>
      <xdr:col>64</xdr:col>
      <xdr:colOff>85725</xdr:colOff>
      <xdr:row>5</xdr:row>
      <xdr:rowOff>161925</xdr:rowOff>
    </xdr:to>
    <xdr:sp macro="" textlink="">
      <xdr:nvSpPr>
        <xdr:cNvPr id="107822" name="Line 195"/>
        <xdr:cNvSpPr>
          <a:spLocks noChangeShapeType="1"/>
        </xdr:cNvSpPr>
      </xdr:nvSpPr>
      <xdr:spPr bwMode="auto">
        <a:xfrm flipV="1">
          <a:off x="2752725" y="1057275"/>
          <a:ext cx="3038475" cy="0"/>
        </a:xfrm>
        <a:prstGeom prst="line">
          <a:avLst/>
        </a:prstGeom>
        <a:noFill/>
        <a:ln w="19050">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36</xdr:col>
      <xdr:colOff>57150</xdr:colOff>
      <xdr:row>6</xdr:row>
      <xdr:rowOff>295275</xdr:rowOff>
    </xdr:from>
    <xdr:to>
      <xdr:col>65</xdr:col>
      <xdr:colOff>0</xdr:colOff>
      <xdr:row>6</xdr:row>
      <xdr:rowOff>295275</xdr:rowOff>
    </xdr:to>
    <xdr:sp macro="" textlink="">
      <xdr:nvSpPr>
        <xdr:cNvPr id="107823" name="Line 196"/>
        <xdr:cNvSpPr>
          <a:spLocks noChangeShapeType="1"/>
        </xdr:cNvSpPr>
      </xdr:nvSpPr>
      <xdr:spPr bwMode="auto">
        <a:xfrm flipV="1">
          <a:off x="3552825" y="1371600"/>
          <a:ext cx="2247900"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50</xdr:col>
      <xdr:colOff>66675</xdr:colOff>
      <xdr:row>7</xdr:row>
      <xdr:rowOff>161925</xdr:rowOff>
    </xdr:from>
    <xdr:to>
      <xdr:col>56</xdr:col>
      <xdr:colOff>9525</xdr:colOff>
      <xdr:row>9</xdr:row>
      <xdr:rowOff>0</xdr:rowOff>
    </xdr:to>
    <xdr:sp macro="" textlink="">
      <xdr:nvSpPr>
        <xdr:cNvPr id="67781" name="Text Box 197"/>
        <xdr:cNvSpPr txBox="1">
          <a:spLocks noChangeArrowheads="1"/>
        </xdr:cNvSpPr>
      </xdr:nvSpPr>
      <xdr:spPr bwMode="auto">
        <a:xfrm>
          <a:off x="4591050" y="1543050"/>
          <a:ext cx="361950" cy="2000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upright="1"/>
        <a:lstStyle/>
        <a:p>
          <a:pPr algn="ctr" rtl="0">
            <a:defRPr sz="1000"/>
          </a:pPr>
          <a:r>
            <a:rPr lang="tr-TR" sz="600" b="1" i="0" u="none" strike="noStrike" baseline="0">
              <a:solidFill>
                <a:srgbClr val="000000"/>
              </a:solidFill>
              <a:latin typeface="Arial Tur"/>
              <a:cs typeface="Arial Tur"/>
            </a:rPr>
            <a:t>Sınıf</a:t>
          </a:r>
        </a:p>
      </xdr:txBody>
    </xdr:sp>
    <xdr:clientData fPrintsWithSheet="0"/>
  </xdr:twoCellAnchor>
  <xdr:twoCellAnchor>
    <xdr:from>
      <xdr:col>56</xdr:col>
      <xdr:colOff>19050</xdr:colOff>
      <xdr:row>7</xdr:row>
      <xdr:rowOff>161925</xdr:rowOff>
    </xdr:from>
    <xdr:to>
      <xdr:col>58</xdr:col>
      <xdr:colOff>85725</xdr:colOff>
      <xdr:row>9</xdr:row>
      <xdr:rowOff>0</xdr:rowOff>
    </xdr:to>
    <xdr:sp macro="" textlink="">
      <xdr:nvSpPr>
        <xdr:cNvPr id="67782" name="Text Box 198"/>
        <xdr:cNvSpPr txBox="1">
          <a:spLocks noChangeArrowheads="1"/>
        </xdr:cNvSpPr>
      </xdr:nvSpPr>
      <xdr:spPr bwMode="auto">
        <a:xfrm>
          <a:off x="4962525" y="1543050"/>
          <a:ext cx="257175" cy="2000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upright="1"/>
        <a:lstStyle/>
        <a:p>
          <a:pPr algn="ctr" rtl="0">
            <a:defRPr sz="1000"/>
          </a:pPr>
          <a:r>
            <a:rPr lang="tr-TR" sz="600" b="1" i="0" u="none" strike="noStrike" baseline="0">
              <a:solidFill>
                <a:srgbClr val="000000"/>
              </a:solidFill>
              <a:latin typeface="Arial Tur"/>
              <a:cs typeface="Arial Tur"/>
            </a:rPr>
            <a:t>Sınıf</a:t>
          </a:r>
        </a:p>
      </xdr:txBody>
    </xdr:sp>
    <xdr:clientData fPrintsWithSheet="0"/>
  </xdr:twoCellAnchor>
  <xdr:twoCellAnchor>
    <xdr:from>
      <xdr:col>62</xdr:col>
      <xdr:colOff>19050</xdr:colOff>
      <xdr:row>7</xdr:row>
      <xdr:rowOff>161925</xdr:rowOff>
    </xdr:from>
    <xdr:to>
      <xdr:col>64</xdr:col>
      <xdr:colOff>85725</xdr:colOff>
      <xdr:row>9</xdr:row>
      <xdr:rowOff>0</xdr:rowOff>
    </xdr:to>
    <xdr:sp macro="" textlink="">
      <xdr:nvSpPr>
        <xdr:cNvPr id="67784" name="Text Box 200"/>
        <xdr:cNvSpPr txBox="1">
          <a:spLocks noChangeArrowheads="1"/>
        </xdr:cNvSpPr>
      </xdr:nvSpPr>
      <xdr:spPr bwMode="auto">
        <a:xfrm>
          <a:off x="5534025" y="1543050"/>
          <a:ext cx="257175" cy="200025"/>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3175" algn="ctr">
              <a:solidFill>
                <a:srgbClr xmlns:mc="http://schemas.openxmlformats.org/markup-compatibility/2006" val="333333" mc:Ignorable="a14" a14:legacySpreadsheetColorIndex="6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upright="1"/>
        <a:lstStyle/>
        <a:p>
          <a:pPr algn="ctr" rtl="0">
            <a:defRPr sz="1000"/>
          </a:pPr>
          <a:r>
            <a:rPr lang="tr-TR" sz="600" b="1" i="0" u="none" strike="noStrike" baseline="0">
              <a:solidFill>
                <a:srgbClr val="000000"/>
              </a:solidFill>
              <a:latin typeface="Arial Tur"/>
              <a:cs typeface="Arial Tur"/>
            </a:rPr>
            <a:t>Sınıf</a:t>
          </a:r>
        </a:p>
      </xdr:txBody>
    </xdr:sp>
    <xdr:clientData fPrintsWithSheet="0"/>
  </xdr:twoCellAnchor>
  <xdr:twoCellAnchor>
    <xdr:from>
      <xdr:col>50</xdr:col>
      <xdr:colOff>57150</xdr:colOff>
      <xdr:row>7</xdr:row>
      <xdr:rowOff>152400</xdr:rowOff>
    </xdr:from>
    <xdr:to>
      <xdr:col>64</xdr:col>
      <xdr:colOff>85725</xdr:colOff>
      <xdr:row>7</xdr:row>
      <xdr:rowOff>152400</xdr:rowOff>
    </xdr:to>
    <xdr:sp macro="" textlink="">
      <xdr:nvSpPr>
        <xdr:cNvPr id="107827" name="Line 201"/>
        <xdr:cNvSpPr>
          <a:spLocks noChangeShapeType="1"/>
        </xdr:cNvSpPr>
      </xdr:nvSpPr>
      <xdr:spPr bwMode="auto">
        <a:xfrm flipV="1">
          <a:off x="4581525" y="1533525"/>
          <a:ext cx="1209675" cy="0"/>
        </a:xfrm>
        <a:prstGeom prst="line">
          <a:avLst/>
        </a:prstGeom>
        <a:noFill/>
        <a:ln w="3175">
          <a:solidFill>
            <a:srgbClr xmlns:mc="http://schemas.openxmlformats.org/markup-compatibility/2006" xmlns:a14="http://schemas.microsoft.com/office/drawing/2010/main" val="333333" mc:Ignorable="a14" a14:legacySpreadsheetColorIndex="6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0</xdr:col>
      <xdr:colOff>85725</xdr:colOff>
      <xdr:row>0</xdr:row>
      <xdr:rowOff>0</xdr:rowOff>
    </xdr:from>
    <xdr:to>
      <xdr:col>4</xdr:col>
      <xdr:colOff>142875</xdr:colOff>
      <xdr:row>0</xdr:row>
      <xdr:rowOff>0</xdr:rowOff>
    </xdr:to>
    <xdr:sp macro="" textlink="">
      <xdr:nvSpPr>
        <xdr:cNvPr id="37889" name="AutoShape 1">
          <a:hlinkClick xmlns:r="http://schemas.openxmlformats.org/officeDocument/2006/relationships" r:id="rId1"/>
        </xdr:cNvPr>
        <xdr:cNvSpPr>
          <a:spLocks noChangeArrowheads="1"/>
        </xdr:cNvSpPr>
      </xdr:nvSpPr>
      <xdr:spPr bwMode="auto">
        <a:xfrm>
          <a:off x="85725" y="0"/>
          <a:ext cx="1657350" cy="0"/>
        </a:xfrm>
        <a:prstGeom prst="rightArrow">
          <a:avLst>
            <a:gd name="adj1" fmla="val 50000"/>
            <a:gd name="adj2" fmla="val -2147483648"/>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tr-TR" sz="1000" b="1" i="0" u="none" strike="noStrike" baseline="0">
              <a:solidFill>
                <a:srgbClr val="FFCC00"/>
              </a:solidFill>
              <a:latin typeface="Arial Tur"/>
              <a:cs typeface="Arial Tur"/>
            </a:rPr>
            <a:t>Ana Sayfaya Dön</a:t>
          </a:r>
        </a:p>
      </xdr:txBody>
    </xdr:sp>
    <xdr:clientData fPrintsWithSheet="0"/>
  </xdr:twoCellAnchor>
  <xdr:twoCellAnchor>
    <xdr:from>
      <xdr:col>1</xdr:col>
      <xdr:colOff>47625</xdr:colOff>
      <xdr:row>0</xdr:row>
      <xdr:rowOff>95250</xdr:rowOff>
    </xdr:from>
    <xdr:to>
      <xdr:col>2</xdr:col>
      <xdr:colOff>695325</xdr:colOff>
      <xdr:row>0</xdr:row>
      <xdr:rowOff>352425</xdr:rowOff>
    </xdr:to>
    <xdr:sp macro="" textlink="">
      <xdr:nvSpPr>
        <xdr:cNvPr id="37892" name="AutoShape 4">
          <a:hlinkClick xmlns:r="http://schemas.openxmlformats.org/officeDocument/2006/relationships" r:id="rId1"/>
        </xdr:cNvPr>
        <xdr:cNvSpPr>
          <a:spLocks noChangeArrowheads="1"/>
        </xdr:cNvSpPr>
      </xdr:nvSpPr>
      <xdr:spPr bwMode="auto">
        <a:xfrm>
          <a:off x="209550" y="95250"/>
          <a:ext cx="933450" cy="25717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0</xdr:colOff>
          <xdr:row>3</xdr:row>
          <xdr:rowOff>123825</xdr:rowOff>
        </xdr:from>
        <xdr:to>
          <xdr:col>42</xdr:col>
          <xdr:colOff>19050</xdr:colOff>
          <xdr:row>5</xdr:row>
          <xdr:rowOff>114300</xdr:rowOff>
        </xdr:to>
        <xdr:sp macro="" textlink="">
          <xdr:nvSpPr>
            <xdr:cNvPr id="63490" name="Spinner 2" hidden="1">
              <a:extLst>
                <a:ext uri="{63B3BB69-23CF-44E3-9099-C40C66FF867C}">
                  <a14:compatExt spid="_x0000_s63490"/>
                </a:ext>
              </a:extLst>
            </xdr:cNvPr>
            <xdr:cNvSpPr/>
          </xdr:nvSpPr>
          <xdr:spPr>
            <a:xfrm>
              <a:off x="0" y="0"/>
              <a:ext cx="0" cy="0"/>
            </a:xfrm>
            <a:prstGeom prst="rect">
              <a:avLst/>
            </a:prstGeom>
          </xdr:spPr>
        </xdr:sp>
        <xdr:clientData fLocksWithSheet="0"/>
      </xdr:twoCellAnchor>
    </mc:Choice>
    <mc:Fallback/>
  </mc:AlternateContent>
  <xdr:twoCellAnchor>
    <xdr:from>
      <xdr:col>0</xdr:col>
      <xdr:colOff>209550</xdr:colOff>
      <xdr:row>5</xdr:row>
      <xdr:rowOff>0</xdr:rowOff>
    </xdr:from>
    <xdr:to>
      <xdr:col>1</xdr:col>
      <xdr:colOff>114300</xdr:colOff>
      <xdr:row>5</xdr:row>
      <xdr:rowOff>428625</xdr:rowOff>
    </xdr:to>
    <xdr:sp macro="" textlink="">
      <xdr:nvSpPr>
        <xdr:cNvPr id="63496" name="AutoShape 8">
          <a:hlinkClick xmlns:r="http://schemas.openxmlformats.org/officeDocument/2006/relationships" r:id="rId1"/>
        </xdr:cNvPr>
        <xdr:cNvSpPr>
          <a:spLocks noChangeArrowheads="1"/>
        </xdr:cNvSpPr>
      </xdr:nvSpPr>
      <xdr:spPr bwMode="auto">
        <a:xfrm>
          <a:off x="209550" y="1028700"/>
          <a:ext cx="72390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0" anchor="t" upright="1"/>
        <a:lstStyle/>
        <a:p>
          <a:pPr algn="ctr" rtl="0">
            <a:defRPr sz="1000"/>
          </a:pPr>
          <a:r>
            <a:rPr lang="tr-TR" sz="1000" b="1" i="0" u="none" strike="noStrike" baseline="0">
              <a:solidFill>
                <a:srgbClr val="000000"/>
              </a:solidFill>
              <a:latin typeface="Arial Tur"/>
              <a:cs typeface="Arial Tur"/>
            </a:rPr>
            <a:t>Ana </a:t>
          </a:r>
        </a:p>
        <a:p>
          <a:pPr algn="ctr" rtl="0">
            <a:defRPr sz="1000"/>
          </a:pPr>
          <a:r>
            <a:rPr lang="tr-TR" sz="1000" b="1" i="0" u="none" strike="noStrike" baseline="0">
              <a:solidFill>
                <a:srgbClr val="000000"/>
              </a:solidFill>
              <a:latin typeface="Arial Tur"/>
              <a:cs typeface="Arial Tur"/>
            </a:rPr>
            <a:t>Sayfaya dön</a:t>
          </a:r>
        </a:p>
      </xdr:txBody>
    </xdr:sp>
    <xdr:clientData fPrintsWithSheet="0"/>
  </xdr:twoCellAnchor>
  <xdr:twoCellAnchor>
    <xdr:from>
      <xdr:col>39</xdr:col>
      <xdr:colOff>0</xdr:colOff>
      <xdr:row>0</xdr:row>
      <xdr:rowOff>257175</xdr:rowOff>
    </xdr:from>
    <xdr:to>
      <xdr:col>42</xdr:col>
      <xdr:colOff>0</xdr:colOff>
      <xdr:row>3</xdr:row>
      <xdr:rowOff>114300</xdr:rowOff>
    </xdr:to>
    <xdr:sp macro="" textlink="">
      <xdr:nvSpPr>
        <xdr:cNvPr id="63497" name="Rectangle 9"/>
        <xdr:cNvSpPr>
          <a:spLocks noChangeArrowheads="1"/>
        </xdr:cNvSpPr>
      </xdr:nvSpPr>
      <xdr:spPr bwMode="auto">
        <a:xfrm>
          <a:off x="6867525" y="257175"/>
          <a:ext cx="742950" cy="476250"/>
        </a:xfrm>
        <a:prstGeom prst="rect">
          <a:avLst/>
        </a:prstGeom>
        <a:gradFill rotWithShape="1">
          <a:gsLst>
            <a:gs pos="0">
              <a:srgbClr xmlns:mc="http://schemas.openxmlformats.org/markup-compatibility/2006" xmlns:a14="http://schemas.microsoft.com/office/drawing/2010/main" val="FF0000" mc:Ignorable="a14" a14:legacySpreadsheetColorIndex="10">
                <a:alpha val="53000"/>
              </a:srgbClr>
            </a:gs>
            <a:gs pos="50000">
              <a:srgbClr xmlns:mc="http://schemas.openxmlformats.org/markup-compatibility/2006" xmlns:a14="http://schemas.microsoft.com/office/drawing/2010/main" val="FFFF99" mc:Ignorable="a14" a14:legacySpreadsheetColorIndex="43">
                <a:alpha val="21001"/>
              </a:srgbClr>
            </a:gs>
            <a:gs pos="100000">
              <a:srgbClr xmlns:mc="http://schemas.openxmlformats.org/markup-compatibility/2006" xmlns:a14="http://schemas.microsoft.com/office/drawing/2010/main" val="FF0000" mc:Ignorable="a14" a14:legacySpreadsheetColorIndex="10">
                <a:alpha val="53000"/>
              </a:srgbClr>
            </a:gs>
          </a:gsLst>
          <a:lin ang="5400000" scaled="1"/>
        </a:gradFill>
        <a:ln>
          <a:noFill/>
        </a:ln>
        <a:effectLst>
          <a:outerShdw dist="35921" dir="2700000" algn="ctr" rotWithShape="0">
            <a:srgbClr val="808080">
              <a:alpha val="50000"/>
            </a:srgbClr>
          </a:outerShdw>
        </a:effectLst>
        <a:extLst>
          <a:ext uri="{91240B29-F687-4F45-9708-019B960494DF}">
            <a14:hiddenLine xmlns:a14="http://schemas.microsoft.com/office/drawing/2010/main" w="38100">
              <a:solidFill>
                <a:srgbClr xmlns:mc="http://schemas.openxmlformats.org/markup-compatibility/2006" val="FF0000" mc:Ignorable="a14" a14:legacySpreadsheetColorIndex="10"/>
              </a:solidFill>
              <a:miter lim="800000"/>
              <a:headEnd/>
              <a:tailEnd/>
            </a14:hiddenLine>
          </a:ext>
          <a:ext uri="{53640926-AAD7-44D8-BBD7-CCE9431645EC}">
            <a14:shadowObscured xmlns:a14="http://schemas.microsoft.com/office/drawing/2010/main" val="1"/>
          </a:ext>
        </a:extLst>
      </xdr:spPr>
      <xdr:txBody>
        <a:bodyPr/>
        <a:lstStyle/>
        <a:p>
          <a:endParaRPr lang="tr-T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60</xdr:col>
      <xdr:colOff>28575</xdr:colOff>
      <xdr:row>0</xdr:row>
      <xdr:rowOff>9525</xdr:rowOff>
    </xdr:from>
    <xdr:to>
      <xdr:col>64</xdr:col>
      <xdr:colOff>9525</xdr:colOff>
      <xdr:row>2</xdr:row>
      <xdr:rowOff>19050</xdr:rowOff>
    </xdr:to>
    <xdr:sp macro="" textlink="">
      <xdr:nvSpPr>
        <xdr:cNvPr id="85464" name="Rectangle 1"/>
        <xdr:cNvSpPr>
          <a:spLocks noChangeArrowheads="1"/>
        </xdr:cNvSpPr>
      </xdr:nvSpPr>
      <xdr:spPr bwMode="auto">
        <a:xfrm>
          <a:off x="7105650" y="9525"/>
          <a:ext cx="323850" cy="371475"/>
        </a:xfrm>
        <a:prstGeom prst="rect">
          <a:avLst/>
        </a:prstGeom>
        <a:solidFill>
          <a:srgbClr xmlns:mc="http://schemas.openxmlformats.org/markup-compatibility/2006" xmlns:a14="http://schemas.microsoft.com/office/drawing/2010/main" val="FFFFFF" mc:Ignorable="a14" a14:legacySpreadsheetColorIndex="9">
            <a:alpha val="21960"/>
          </a:srgbClr>
        </a:solidFill>
        <a:ln>
          <a:noFill/>
        </a:ln>
        <a:effectLst/>
        <a:extLst>
          <a:ext uri="{91240B29-F687-4F45-9708-019B960494DF}">
            <a14:hiddenLine xmlns:a14="http://schemas.microsoft.com/office/drawing/2010/main" w="76200" cap="rnd" algn="ctr">
              <a:solidFill>
                <a:srgbClr xmlns:mc="http://schemas.openxmlformats.org/markup-compatibility/2006" val="333333" mc:Ignorable="a14" a14:legacySpreadsheetColorIndex="63"/>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12</xdr:row>
          <xdr:rowOff>57150</xdr:rowOff>
        </xdr:to>
        <xdr:sp macro="" textlink="">
          <xdr:nvSpPr>
            <xdr:cNvPr id="84994" name="Spinner 2" hidden="1">
              <a:extLst>
                <a:ext uri="{63B3BB69-23CF-44E3-9099-C40C66FF867C}">
                  <a14:compatExt spid="_x0000_s84994"/>
                </a:ext>
              </a:extLst>
            </xdr:cNvPr>
            <xdr:cNvSpPr/>
          </xdr:nvSpPr>
          <xdr:spPr>
            <a:xfrm>
              <a:off x="0" y="0"/>
              <a:ext cx="0" cy="0"/>
            </a:xfrm>
            <a:prstGeom prst="rect">
              <a:avLst/>
            </a:prstGeom>
          </xdr:spPr>
        </xdr:sp>
        <xdr:clientData fPrintsWithSheet="0"/>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84995" name="Text Box 3"/>
        <xdr:cNvSpPr txBox="1">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defRPr sz="1000"/>
          </a:pPr>
          <a:r>
            <a:rPr lang="tr-TR" sz="1000" b="1" i="1" u="none" strike="noStrike" baseline="0">
              <a:solidFill>
                <a:srgbClr val="FF0000"/>
              </a:solidFill>
              <a:latin typeface="Arial Tur"/>
              <a:cs typeface="Arial Tur"/>
            </a:rPr>
            <a:t>Seracettin YİĞİT</a:t>
          </a:r>
        </a:p>
      </xdr:txBody>
    </xdr:sp>
    <xdr:clientData fPrintsWithSheet="0"/>
  </xdr:twoCellAnchor>
  <mc:AlternateContent xmlns:mc="http://schemas.openxmlformats.org/markup-compatibility/2006">
    <mc:Choice xmlns:a14="http://schemas.microsoft.com/office/drawing/2010/main" Requires="a14">
      <xdr:twoCellAnchor>
        <xdr:from>
          <xdr:col>60</xdr:col>
          <xdr:colOff>28575</xdr:colOff>
          <xdr:row>2</xdr:row>
          <xdr:rowOff>28575</xdr:rowOff>
        </xdr:from>
        <xdr:to>
          <xdr:col>63</xdr:col>
          <xdr:colOff>57150</xdr:colOff>
          <xdr:row>7</xdr:row>
          <xdr:rowOff>0</xdr:rowOff>
        </xdr:to>
        <xdr:sp macro="" textlink="">
          <xdr:nvSpPr>
            <xdr:cNvPr id="84996" name="Spinner 4" hidden="1">
              <a:extLst>
                <a:ext uri="{63B3BB69-23CF-44E3-9099-C40C66FF867C}">
                  <a14:compatExt spid="_x0000_s84996"/>
                </a:ext>
              </a:extLst>
            </xdr:cNvPr>
            <xdr:cNvSpPr/>
          </xdr:nvSpPr>
          <xdr:spPr>
            <a:xfrm>
              <a:off x="0" y="0"/>
              <a:ext cx="0" cy="0"/>
            </a:xfrm>
            <a:prstGeom prst="rect">
              <a:avLst/>
            </a:prstGeom>
          </xdr:spPr>
        </xdr:sp>
        <xdr:clientData fPrintsWithSheet="0"/>
      </xdr:twoCellAnchor>
    </mc:Choice>
    <mc:Fallback/>
  </mc:AlternateContent>
  <xdr:twoCellAnchor>
    <xdr:from>
      <xdr:col>65</xdr:col>
      <xdr:colOff>171450</xdr:colOff>
      <xdr:row>1</xdr:row>
      <xdr:rowOff>9524</xdr:rowOff>
    </xdr:from>
    <xdr:to>
      <xdr:col>71</xdr:col>
      <xdr:colOff>200025</xdr:colOff>
      <xdr:row>3</xdr:row>
      <xdr:rowOff>0</xdr:rowOff>
    </xdr:to>
    <xdr:sp macro="" textlink="">
      <xdr:nvSpPr>
        <xdr:cNvPr id="84997" name="AutoShape 5">
          <a:hlinkClick xmlns:r="http://schemas.openxmlformats.org/officeDocument/2006/relationships" r:id="rId1"/>
        </xdr:cNvPr>
        <xdr:cNvSpPr>
          <a:spLocks noChangeArrowheads="1"/>
        </xdr:cNvSpPr>
      </xdr:nvSpPr>
      <xdr:spPr bwMode="auto">
        <a:xfrm>
          <a:off x="5915025" y="190499"/>
          <a:ext cx="1400175" cy="352426"/>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Sayfaya dön</a:t>
          </a:r>
        </a:p>
      </xdr:txBody>
    </xdr:sp>
    <xdr:clientData fPrintsWithSheet="0"/>
  </xdr:twoCellAnchor>
  <xdr:twoCellAnchor editAs="oneCell">
    <xdr:from>
      <xdr:col>46</xdr:col>
      <xdr:colOff>9525</xdr:colOff>
      <xdr:row>32</xdr:row>
      <xdr:rowOff>152400</xdr:rowOff>
    </xdr:from>
    <xdr:to>
      <xdr:col>58</xdr:col>
      <xdr:colOff>9525</xdr:colOff>
      <xdr:row>36</xdr:row>
      <xdr:rowOff>333375</xdr:rowOff>
    </xdr:to>
    <xdr:pic>
      <xdr:nvPicPr>
        <xdr:cNvPr id="85467" name="Resim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5" y="9382125"/>
          <a:ext cx="1028700" cy="9048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333375</xdr:colOff>
      <xdr:row>32</xdr:row>
      <xdr:rowOff>142875</xdr:rowOff>
    </xdr:from>
    <xdr:to>
      <xdr:col>59</xdr:col>
      <xdr:colOff>1362075</xdr:colOff>
      <xdr:row>36</xdr:row>
      <xdr:rowOff>333375</xdr:rowOff>
    </xdr:to>
    <xdr:pic>
      <xdr:nvPicPr>
        <xdr:cNvPr id="85468" name="Resim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1150" y="9372600"/>
          <a:ext cx="1028700" cy="91440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628650</xdr:colOff>
      <xdr:row>0</xdr:row>
      <xdr:rowOff>66675</xdr:rowOff>
    </xdr:from>
    <xdr:to>
      <xdr:col>15</xdr:col>
      <xdr:colOff>781050</xdr:colOff>
      <xdr:row>0</xdr:row>
      <xdr:rowOff>400050</xdr:rowOff>
    </xdr:to>
    <xdr:sp macro="" textlink="">
      <xdr:nvSpPr>
        <xdr:cNvPr id="3" name="AutoShape 1">
          <a:hlinkClick xmlns:r="http://schemas.openxmlformats.org/officeDocument/2006/relationships" r:id="rId1"/>
        </xdr:cNvPr>
        <xdr:cNvSpPr>
          <a:spLocks noChangeArrowheads="1"/>
        </xdr:cNvSpPr>
      </xdr:nvSpPr>
      <xdr:spPr bwMode="auto">
        <a:xfrm>
          <a:off x="5010150" y="66675"/>
          <a:ext cx="2257425" cy="33337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0" anchor="t" upright="1"/>
        <a:lstStyle/>
        <a:p>
          <a:pPr algn="ctr" rtl="0">
            <a:defRPr sz="1000"/>
          </a:pPr>
          <a:r>
            <a:rPr lang="tr-TR" sz="1000" b="1" i="0" u="none" strike="noStrike" baseline="0">
              <a:solidFill>
                <a:srgbClr val="000000"/>
              </a:solidFill>
              <a:latin typeface="Arial Tur"/>
              <a:cs typeface="Arial Tur"/>
            </a:rPr>
            <a:t>Ana Sayfaya Dön</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0</xdr:row>
      <xdr:rowOff>0</xdr:rowOff>
    </xdr:to>
    <xdr:sp macro="" textlink="">
      <xdr:nvSpPr>
        <xdr:cNvPr id="55297" name="AutoShape 1">
          <a:hlinkClick xmlns:r="http://schemas.openxmlformats.org/officeDocument/2006/relationships" r:id="rId1"/>
        </xdr:cNvPr>
        <xdr:cNvSpPr>
          <a:spLocks noChangeArrowheads="1"/>
        </xdr:cNvSpPr>
      </xdr:nvSpPr>
      <xdr:spPr bwMode="auto">
        <a:xfrm>
          <a:off x="0" y="0"/>
          <a:ext cx="2009775" cy="0"/>
        </a:xfrm>
        <a:prstGeom prst="rightArrow">
          <a:avLst>
            <a:gd name="adj1" fmla="val 50000"/>
            <a:gd name="adj2" fmla="val -2147483648"/>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tr-TR" sz="1000" b="1" i="0" u="none" strike="noStrike" baseline="0">
              <a:solidFill>
                <a:srgbClr val="FFCC00"/>
              </a:solidFill>
              <a:latin typeface="Arial Tur"/>
              <a:cs typeface="Arial Tur"/>
            </a:rPr>
            <a:t>Ana Sayfaya Dön</a:t>
          </a:r>
        </a:p>
      </xdr:txBody>
    </xdr:sp>
    <xdr:clientData fPrintsWithSheet="0"/>
  </xdr:twoCellAnchor>
  <xdr:twoCellAnchor>
    <xdr:from>
      <xdr:col>1</xdr:col>
      <xdr:colOff>104775</xdr:colOff>
      <xdr:row>1</xdr:row>
      <xdr:rowOff>57150</xdr:rowOff>
    </xdr:from>
    <xdr:to>
      <xdr:col>2</xdr:col>
      <xdr:colOff>723900</xdr:colOff>
      <xdr:row>1</xdr:row>
      <xdr:rowOff>323850</xdr:rowOff>
    </xdr:to>
    <xdr:sp macro="" textlink="">
      <xdr:nvSpPr>
        <xdr:cNvPr id="55298" name="AutoShape 2">
          <a:hlinkClick xmlns:r="http://schemas.openxmlformats.org/officeDocument/2006/relationships" r:id="rId2"/>
        </xdr:cNvPr>
        <xdr:cNvSpPr>
          <a:spLocks noChangeArrowheads="1"/>
        </xdr:cNvSpPr>
      </xdr:nvSpPr>
      <xdr:spPr bwMode="auto">
        <a:xfrm>
          <a:off x="104775" y="342900"/>
          <a:ext cx="1209675" cy="2381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133350</xdr:colOff>
      <xdr:row>2</xdr:row>
      <xdr:rowOff>123825</xdr:rowOff>
    </xdr:to>
    <xdr:sp macro="" textlink="">
      <xdr:nvSpPr>
        <xdr:cNvPr id="2" name="AutoShape 1">
          <a:hlinkClick xmlns:r="http://schemas.openxmlformats.org/officeDocument/2006/relationships" r:id="rId1"/>
        </xdr:cNvPr>
        <xdr:cNvSpPr>
          <a:spLocks noChangeArrowheads="1"/>
        </xdr:cNvSpPr>
      </xdr:nvSpPr>
      <xdr:spPr bwMode="auto">
        <a:xfrm>
          <a:off x="38100" y="19050"/>
          <a:ext cx="1314450" cy="428625"/>
        </a:xfrm>
        <a:prstGeom prst="bevel">
          <a:avLst>
            <a:gd name="adj" fmla="val 12500"/>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tr-TR" sz="1000" b="1" i="0" u="none" strike="noStrike" baseline="0">
              <a:solidFill>
                <a:srgbClr val="000000"/>
              </a:solidFill>
              <a:latin typeface="Arial Tur"/>
              <a:cs typeface="Arial Tur"/>
            </a:rPr>
            <a:t>Ana Sayfa</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lim%20Projeler/Birlikte%20Gelece&#287;e/8-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lim%20Projeler/2.KADEME%20(4-8)%20Matbu%20Karneye%20Yazabil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1b"/>
      <sheetName val="2a"/>
      <sheetName val="2b"/>
      <sheetName val="3a"/>
      <sheetName val="3b"/>
      <sheetName val="4a"/>
      <sheetName val="4b"/>
      <sheetName val="5a"/>
      <sheetName val="5b"/>
      <sheetName val="6a"/>
      <sheetName val="6b"/>
      <sheetName val="7a"/>
      <sheetName val="7b"/>
      <sheetName val="8a"/>
      <sheetName val="8b"/>
      <sheetName val="9a"/>
      <sheetName val="9b"/>
      <sheetName val="10a"/>
      <sheetName val="10b"/>
      <sheetName val="11a"/>
      <sheetName val="11b"/>
      <sheetName val="12a"/>
      <sheetName val="12b"/>
      <sheetName val="13a"/>
      <sheetName val="13b"/>
      <sheetName val="14a"/>
      <sheetName val="14b"/>
      <sheetName val="15a"/>
      <sheetName val="15b"/>
      <sheetName val="16a"/>
      <sheetName val="16b"/>
      <sheetName val="tek tas"/>
      <sheetName val="görsanat"/>
      <sheetName val="tek tas2"/>
      <sheetName val="görsanat2"/>
      <sheetName val="yardım"/>
      <sheetName val="aa"/>
      <sheetName val="DipDef"/>
      <sheetName val="Sınıf Geçme"/>
      <sheetName val="sonuç"/>
      <sheetName val="karne ön"/>
      <sheetName val="Karne"/>
      <sheetName val="öğrbil"/>
      <sheetName val="Davranış"/>
      <sheetName val="Dav2"/>
      <sheetName val="önyıl"/>
      <sheetName val="Devamsızlık"/>
      <sheetName val="2.dönem"/>
      <sheetName val="1.dön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sheetData sheetId="45"/>
      <sheetData sheetId="46"/>
      <sheetData sheetId="47"/>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1b"/>
      <sheetName val="2a"/>
      <sheetName val="2b"/>
      <sheetName val="3a"/>
      <sheetName val="3b"/>
      <sheetName val="4a"/>
      <sheetName val="4b"/>
      <sheetName val="5a"/>
      <sheetName val="5b"/>
      <sheetName val="6a"/>
      <sheetName val="6b"/>
      <sheetName val="7a"/>
      <sheetName val="7b"/>
      <sheetName val="8a"/>
      <sheetName val="8b"/>
      <sheetName val="9a"/>
      <sheetName val="9b"/>
      <sheetName val="10a"/>
      <sheetName val="10b"/>
      <sheetName val="11a"/>
      <sheetName val="11b"/>
      <sheetName val="12a"/>
      <sheetName val="12b"/>
      <sheetName val="13a"/>
      <sheetName val="13b"/>
      <sheetName val="14a"/>
      <sheetName val="14b"/>
      <sheetName val="15a"/>
      <sheetName val="15b"/>
      <sheetName val="16a"/>
      <sheetName val="16b"/>
      <sheetName val="yardım"/>
      <sheetName val="aa"/>
      <sheetName val="Karne"/>
      <sheetName val="MatbuKarne"/>
      <sheetName val="sonuç"/>
      <sheetName val="DipDef"/>
      <sheetName val="Sınıf Geçme"/>
      <sheetName val="karne ön"/>
      <sheetName val="öğrbil"/>
      <sheetName val="Davranış"/>
      <sheetName val="Dav2"/>
      <sheetName val="önyıl"/>
      <sheetName val="Devamsızlık"/>
      <sheetName val="2.dönem"/>
      <sheetName val="1.dön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F4" t="str">
            <v>Ders Öğretmeni</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76200" cap="rnd" cmpd="sng" algn="ctr">
          <a:solidFill>
            <a:srgbClr xmlns:mc="http://schemas.openxmlformats.org/markup-compatibility/2006" xmlns:a14="http://schemas.microsoft.com/office/drawing/2010/main" val="3F0000" mc:Ignorable="a14" a14:legacySpreadsheetColorIndex="63"/>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D00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08000" tIns="46800" rIns="90000" bIns="46800" upright="1"/>
      <a:lstStyle/>
    </a:spDef>
    <a:lnDef>
      <a:spPr bwMode="auto">
        <a:xfrm>
          <a:off x="0" y="0"/>
          <a:ext cx="1" cy="1"/>
        </a:xfrm>
        <a:custGeom>
          <a:avLst/>
          <a:gdLst/>
          <a:ahLst/>
          <a:cxnLst/>
          <a:rect l="0" t="0" r="0" b="0"/>
          <a:pathLst/>
        </a:custGeom>
        <a:noFill/>
        <a:ln w="76200" cap="rnd" cmpd="sng" algn="ctr">
          <a:solidFill>
            <a:srgbClr xmlns:mc="http://schemas.openxmlformats.org/markup-compatibility/2006" xmlns:a14="http://schemas.microsoft.com/office/drawing/2010/main" val="3F0000" mc:Ignorable="a14" a14:legacySpreadsheetColorIndex="63"/>
          </a:solidFill>
          <a:prstDash val="sysDot"/>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D00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08000" tIns="46800" rIns="90000" bIns="468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nasityilmaz.com.tr/" TargetMode="External"/><Relationship Id="rId7" Type="http://schemas.openxmlformats.org/officeDocument/2006/relationships/comments" Target="../comments2.xml"/><Relationship Id="rId2" Type="http://schemas.openxmlformats.org/officeDocument/2006/relationships/hyperlink" Target="http://selim.meb.gov.tr/" TargetMode="External"/><Relationship Id="rId1" Type="http://schemas.openxmlformats.org/officeDocument/2006/relationships/hyperlink" Target="http://selim.meb.gov.tr/"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trlProp" Target="../ctrlProps/ctrlProp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6.xml"/><Relationship Id="rId1" Type="http://schemas.openxmlformats.org/officeDocument/2006/relationships/printerSettings" Target="../printerSettings/printerSettings3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elim.meb.gov.tr/" TargetMode="External"/><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6"/>
  <dimension ref="A1:AF168"/>
  <sheetViews>
    <sheetView workbookViewId="0">
      <pane xSplit="3" ySplit="8" topLeftCell="D9" activePane="bottomRight" state="frozen"/>
      <selection activeCell="E64" sqref="E64:J64"/>
      <selection pane="topRight" activeCell="E64" sqref="E64:J64"/>
      <selection pane="bottomLeft" activeCell="E64" sqref="E64:J64"/>
      <selection pane="bottomRight" activeCell="D9" sqref="D9"/>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42578125" style="27" customWidth="1"/>
    <col min="20" max="20" width="4" style="27" customWidth="1"/>
    <col min="21" max="21" width="7.140625" style="27" customWidth="1"/>
    <col min="22" max="25" width="2.7109375" style="27" hidden="1" customWidth="1"/>
    <col min="26" max="26" width="4.140625" style="27" hidden="1" customWidth="1"/>
    <col min="27" max="32" width="3.5703125" style="27" hidden="1"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t="s">
        <v>886</v>
      </c>
      <c r="T4" s="488"/>
      <c r="U4" s="488"/>
      <c r="V4" s="32"/>
    </row>
    <row r="5" spans="1:31" ht="15.75" customHeight="1" x14ac:dyDescent="0.2">
      <c r="A5" s="489">
        <f>ANASAYFA!$L$13</f>
        <v>7</v>
      </c>
      <c r="B5" s="489"/>
      <c r="C5" s="33" t="str">
        <f>ANASAYFA!$L$14</f>
        <v>A</v>
      </c>
      <c r="D5" s="505" t="str">
        <f>ANASAYFA!E5</f>
        <v>Türkçe</v>
      </c>
      <c r="E5" s="505"/>
      <c r="F5" s="505"/>
      <c r="G5" s="505"/>
      <c r="H5" s="505"/>
      <c r="I5" s="489" t="str">
        <f>ANASAYFA!$F$5</f>
        <v>Naşit YILMAZ</v>
      </c>
      <c r="J5" s="489"/>
      <c r="K5" s="489"/>
      <c r="L5" s="489"/>
      <c r="M5" s="489"/>
      <c r="N5" s="489"/>
      <c r="O5" s="489"/>
      <c r="P5" s="489"/>
      <c r="Q5" s="33"/>
      <c r="R5" s="34"/>
      <c r="S5" s="506" t="str">
        <f>ANASAYFA!L7</f>
        <v>01/03/2019</v>
      </c>
      <c r="T5" s="489"/>
      <c r="U5" s="489"/>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c r="Y8" s="27" t="s">
        <v>884</v>
      </c>
      <c r="Z8" s="27" t="s">
        <v>879</v>
      </c>
      <c r="AA8" s="27" t="s">
        <v>880</v>
      </c>
      <c r="AB8" s="27" t="s">
        <v>881</v>
      </c>
      <c r="AC8" s="27" t="s">
        <v>882</v>
      </c>
      <c r="AD8" s="27" t="s">
        <v>883</v>
      </c>
      <c r="AE8" s="27" t="s">
        <v>885</v>
      </c>
    </row>
    <row r="9" spans="1:31" ht="12" customHeight="1" x14ac:dyDescent="0.2">
      <c r="A9" s="47">
        <f>öğrbil!A4</f>
        <v>1</v>
      </c>
      <c r="B9" s="48">
        <f>öğrbil!B4</f>
        <v>1</v>
      </c>
      <c r="C9" s="49" t="str">
        <f>öğrbil!C4</f>
        <v>TEZCAN PARLAK</v>
      </c>
      <c r="D9" s="11">
        <v>75</v>
      </c>
      <c r="E9" s="8"/>
      <c r="F9" s="8"/>
      <c r="G9" s="16"/>
      <c r="H9" s="50">
        <f>IF(W9&gt;0,ROUND(SUM(D9:G9)/W9,0),IF(W9=0,""))</f>
        <v>75</v>
      </c>
      <c r="I9" s="11"/>
      <c r="J9" s="8"/>
      <c r="K9" s="8"/>
      <c r="L9" s="12"/>
      <c r="M9" s="11"/>
      <c r="N9" s="8"/>
      <c r="O9" s="16"/>
      <c r="P9" s="370" t="str">
        <f>IF(X9&gt;0,ROUND(SUM(M9:O9)/X9,0),IF(X9=0,""))</f>
        <v/>
      </c>
      <c r="Q9" s="366"/>
      <c r="R9" s="372">
        <f>IF(V9&gt;0,ROUND(SUM(Y9:AE9)/V9,0),IF(V9=0,""))</f>
        <v>75</v>
      </c>
      <c r="S9" s="361">
        <f>IF(R9="","",IF(R9&lt;45,1,IF(R9&lt;55,2,IF(R9&lt;70,3,IF(R9&lt;85,4,5)))))</f>
        <v>4</v>
      </c>
      <c r="T9" s="387" t="s">
        <v>899</v>
      </c>
      <c r="U9" s="53" t="str">
        <f>IF(T9&lt;1,"",IF(T9&gt;5,"",VLOOKUP(T9,$A$68:$C$119,2,)))</f>
        <v/>
      </c>
      <c r="V9" s="54">
        <f>7-COUNTBLANK(Y9:AE9)</f>
        <v>1</v>
      </c>
      <c r="W9" s="27">
        <f>4-(COUNTBLANK(D9:G9)+COUNTIF(D9:G9,"R"))</f>
        <v>1</v>
      </c>
      <c r="X9" s="27">
        <f>3-(COUNTBLANK(M9:O9)+COUNTIF(M9:O9,"R"))</f>
        <v>0</v>
      </c>
      <c r="Y9" s="27">
        <f>H9</f>
        <v>75</v>
      </c>
      <c r="Z9" s="27" t="str">
        <f>IF(I9="","",IF(I9="g",0,IF(I9="r","",I9)))</f>
        <v/>
      </c>
      <c r="AA9" s="27" t="str">
        <f t="shared" ref="AA9:AC10" si="0">IF(J9="","",J9)</f>
        <v/>
      </c>
      <c r="AB9" s="27" t="str">
        <f t="shared" si="0"/>
        <v/>
      </c>
      <c r="AC9" s="27" t="str">
        <f t="shared" si="0"/>
        <v/>
      </c>
      <c r="AD9" s="27" t="str">
        <f>P9</f>
        <v/>
      </c>
      <c r="AE9" s="27" t="str">
        <f>IF(Q9="","",Q9)</f>
        <v/>
      </c>
    </row>
    <row r="10" spans="1:31" ht="12" customHeight="1" x14ac:dyDescent="0.2">
      <c r="A10" s="55">
        <f>öğrbil!A5</f>
        <v>2</v>
      </c>
      <c r="B10" s="56">
        <f>öğrbil!B5</f>
        <v>2</v>
      </c>
      <c r="C10" s="57" t="str">
        <f>öğrbil!C5</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öğrbil!A6</f>
        <v>3</v>
      </c>
      <c r="B11" s="56">
        <f>öğrbil!B6</f>
        <v>3</v>
      </c>
      <c r="C11" s="57" t="str">
        <f>öğrbil!C6</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öğrbil!A7</f>
        <v>4</v>
      </c>
      <c r="B12" s="56">
        <f>öğrbil!B7</f>
        <v>4</v>
      </c>
      <c r="C12" s="57" t="str">
        <f>öğrbil!C7</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öğrbil!A8</f>
        <v>5</v>
      </c>
      <c r="B13" s="56">
        <f>öğrbil!B8</f>
        <v>5</v>
      </c>
      <c r="C13" s="57" t="str">
        <f>öğrbil!C8</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öğrbil!A9</f>
        <v>6</v>
      </c>
      <c r="B14" s="56">
        <f>öğrbil!B9</f>
        <v>6</v>
      </c>
      <c r="C14" s="57" t="str">
        <f>öğrbil!C9</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öğrbil!A10</f>
        <v>7</v>
      </c>
      <c r="B15" s="56">
        <f>öğrbil!B10</f>
        <v>7</v>
      </c>
      <c r="C15" s="57" t="str">
        <f>öğrbil!C10</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öğrbil!A11</f>
        <v>8</v>
      </c>
      <c r="B16" s="56">
        <f>öğrbil!B11</f>
        <v>8</v>
      </c>
      <c r="C16" s="57" t="str">
        <f>öğrbil!C11</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öğrbil!A12</f>
        <v>9</v>
      </c>
      <c r="B17" s="56">
        <f>öğrbil!B12</f>
        <v>9</v>
      </c>
      <c r="C17" s="57" t="str">
        <f>öğrbil!C12</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öğrbil!A13</f>
        <v>10</v>
      </c>
      <c r="B18" s="56">
        <f>öğrbil!B13</f>
        <v>10</v>
      </c>
      <c r="C18" s="57" t="str">
        <f>öğrbil!C13</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öğrbil!A14</f>
        <v>11</v>
      </c>
      <c r="B19" s="56">
        <f>öğrbil!B14</f>
        <v>11</v>
      </c>
      <c r="C19" s="57" t="str">
        <f>öğrbil!C14</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öğrbil!A15</f>
        <v>12</v>
      </c>
      <c r="B20" s="56">
        <f>öğrbil!B15</f>
        <v>12</v>
      </c>
      <c r="C20" s="57" t="str">
        <f>öğrbil!C15</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öğrbil!A16</f>
        <v>13</v>
      </c>
      <c r="B21" s="56">
        <f>öğrbil!B16</f>
        <v>13</v>
      </c>
      <c r="C21" s="57" t="str">
        <f>öğrbil!C16</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öğrbil!A17</f>
        <v>14</v>
      </c>
      <c r="B22" s="56">
        <f>öğrbil!B17</f>
        <v>14</v>
      </c>
      <c r="C22" s="57" t="str">
        <f>öğrbil!C17</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öğrbil!A18</f>
        <v>15</v>
      </c>
      <c r="B23" s="56">
        <f>öğrbil!B18</f>
        <v>15</v>
      </c>
      <c r="C23" s="57" t="str">
        <f>öğrbil!C18</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öğrbil!A19</f>
        <v>16</v>
      </c>
      <c r="B24" s="56">
        <f>öğrbil!B19</f>
        <v>16</v>
      </c>
      <c r="C24" s="57" t="str">
        <f>öğrbil!C19</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öğrbil!A20</f>
        <v>17</v>
      </c>
      <c r="B25" s="56">
        <f>öğrbil!B20</f>
        <v>17</v>
      </c>
      <c r="C25" s="57" t="str">
        <f>öğrbil!C20</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öğrbil!A21</f>
        <v>18</v>
      </c>
      <c r="B26" s="56">
        <f>öğrbil!B21</f>
        <v>18</v>
      </c>
      <c r="C26" s="57" t="str">
        <f>öğrbil!C21</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öğrbil!A22</f>
        <v>19</v>
      </c>
      <c r="B27" s="56">
        <f>öğrbil!B22</f>
        <v>19</v>
      </c>
      <c r="C27" s="57" t="str">
        <f>öğrbil!C22</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öğrbil!A23</f>
        <v>20</v>
      </c>
      <c r="B28" s="56">
        <f>öğrbil!B23</f>
        <v>20</v>
      </c>
      <c r="C28" s="57" t="str">
        <f>öğrbil!C23</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öğrbil!A24</f>
        <v>21</v>
      </c>
      <c r="B29" s="56">
        <f>öğrbil!B24</f>
        <v>21</v>
      </c>
      <c r="C29" s="57" t="str">
        <f>öğrbil!C24</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öğrbil!A25</f>
        <v>22</v>
      </c>
      <c r="B30" s="56">
        <f>öğrbil!B25</f>
        <v>22</v>
      </c>
      <c r="C30" s="57" t="str">
        <f>öğrbil!C25</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öğrbil!A26</f>
        <v>23</v>
      </c>
      <c r="B31" s="56">
        <f>öğrbil!B26</f>
        <v>23</v>
      </c>
      <c r="C31" s="57" t="str">
        <f>öğrbil!C26</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öğrbil!A27</f>
        <v>24</v>
      </c>
      <c r="B32" s="56">
        <f>öğrbil!B27</f>
        <v>24</v>
      </c>
      <c r="C32" s="57" t="str">
        <f>öğrbil!C27</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öğrbil!A28</f>
        <v>25</v>
      </c>
      <c r="B33" s="56">
        <f>öğrbil!B28</f>
        <v>25</v>
      </c>
      <c r="C33" s="57" t="str">
        <f>öğrbil!C28</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öğrbil!A29</f>
        <v>26</v>
      </c>
      <c r="B34" s="56">
        <f>öğrbil!B29</f>
        <v>26</v>
      </c>
      <c r="C34" s="57" t="str">
        <f>öğrbil!C29</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öğrbil!A30</f>
        <v>27</v>
      </c>
      <c r="B35" s="56">
        <f>öğrbil!B30</f>
        <v>27</v>
      </c>
      <c r="C35" s="57" t="str">
        <f>öğrbil!C30</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öğrbil!A31</f>
        <v>28</v>
      </c>
      <c r="B36" s="56">
        <f>öğrbil!B31</f>
        <v>28</v>
      </c>
      <c r="C36" s="57" t="str">
        <f>öğrbil!C31</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öğrbil!A32</f>
        <v>29</v>
      </c>
      <c r="B37" s="56">
        <f>öğrbil!B32</f>
        <v>29</v>
      </c>
      <c r="C37" s="57" t="str">
        <f>öğrbil!C32</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öğrbil!A33</f>
        <v>30</v>
      </c>
      <c r="B38" s="56">
        <f>öğrbil!B33</f>
        <v>30</v>
      </c>
      <c r="C38" s="57" t="str">
        <f>öğrbil!C33</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öğrbil!A34</f>
        <v>0</v>
      </c>
      <c r="B39" s="56">
        <f>öğrbil!B34</f>
        <v>0</v>
      </c>
      <c r="C39" s="57">
        <f>öğrbil!C34</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öğrbil!A35</f>
        <v>0</v>
      </c>
      <c r="B40" s="56">
        <f>öğrbil!B35</f>
        <v>0</v>
      </c>
      <c r="C40" s="57">
        <f>öğrbil!C35</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öğrbil!A36</f>
        <v>0</v>
      </c>
      <c r="B41" s="56">
        <f>öğrbil!B36</f>
        <v>0</v>
      </c>
      <c r="C41" s="57">
        <f>öğrbil!C36</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öğrbil!A37</f>
        <v>0</v>
      </c>
      <c r="B42" s="56">
        <f>öğrbil!B37</f>
        <v>0</v>
      </c>
      <c r="C42" s="57">
        <f>öğrbil!C37</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öğrbil!A38</f>
        <v>0</v>
      </c>
      <c r="B43" s="56">
        <f>öğrbil!B38</f>
        <v>0</v>
      </c>
      <c r="C43" s="57">
        <f>öğrbil!C38</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öğrbil!A39</f>
        <v>0</v>
      </c>
      <c r="B44" s="56">
        <f>öğrbil!B39</f>
        <v>0</v>
      </c>
      <c r="C44" s="57">
        <f>öğrbil!C39</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öğrbil!A40</f>
        <v>0</v>
      </c>
      <c r="B45" s="56">
        <f>öğrbil!B40</f>
        <v>0</v>
      </c>
      <c r="C45" s="57">
        <f>öğrbil!C40</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öğrbil!A41</f>
        <v>0</v>
      </c>
      <c r="B46" s="56">
        <f>öğrbil!B41</f>
        <v>0</v>
      </c>
      <c r="C46" s="57">
        <f>öğrbil!C41</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öğrbil!A42</f>
        <v>0</v>
      </c>
      <c r="B47" s="56">
        <f>öğrbil!B42</f>
        <v>0</v>
      </c>
      <c r="C47" s="57">
        <f>öğrbil!C42</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öğrbil!A43</f>
        <v>0</v>
      </c>
      <c r="B48" s="56">
        <f>öğrbil!B43</f>
        <v>0</v>
      </c>
      <c r="C48" s="57">
        <f>öğrbil!C43</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öğrbil!A44</f>
        <v>0</v>
      </c>
      <c r="B49" s="56">
        <f>öğrbil!B44</f>
        <v>0</v>
      </c>
      <c r="C49" s="57">
        <f>öğrbil!C44</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öğrbil!A45</f>
        <v>0</v>
      </c>
      <c r="B50" s="56">
        <f>öğrbil!B45</f>
        <v>0</v>
      </c>
      <c r="C50" s="57">
        <f>öğrbil!C45</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öğrbil!A46</f>
        <v>0</v>
      </c>
      <c r="B51" s="56">
        <f>öğrbil!B46</f>
        <v>0</v>
      </c>
      <c r="C51" s="57">
        <f>öğrbil!C46</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öğrbil!A47</f>
        <v>0</v>
      </c>
      <c r="B52" s="56">
        <f>öğrbil!B47</f>
        <v>0</v>
      </c>
      <c r="C52" s="57">
        <f>öğrbil!C47</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öğrbil!A48</f>
        <v>0</v>
      </c>
      <c r="B53" s="56">
        <f>öğrbil!B48</f>
        <v>0</v>
      </c>
      <c r="C53" s="57">
        <f>öğrbil!C48</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öğrbil!A49</f>
        <v>0</v>
      </c>
      <c r="B54" s="56">
        <f>öğrbil!B49</f>
        <v>0</v>
      </c>
      <c r="C54" s="57">
        <f>öğrbil!C49</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öğrbil!A50</f>
        <v>0</v>
      </c>
      <c r="B55" s="56">
        <f>öğrbil!B50</f>
        <v>0</v>
      </c>
      <c r="C55" s="57">
        <f>öğrbil!C50</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öğrbil!A51</f>
        <v>0</v>
      </c>
      <c r="B56" s="56">
        <f>öğrbil!B51</f>
        <v>0</v>
      </c>
      <c r="C56" s="57">
        <f>öğrbil!C51</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öğrbil!A52</f>
        <v>0</v>
      </c>
      <c r="B57" s="56">
        <f>öğrbil!B52</f>
        <v>0</v>
      </c>
      <c r="C57" s="57">
        <f>öğrbil!C52</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öğrbil!A53</f>
        <v>0</v>
      </c>
      <c r="B58" s="195">
        <f>öğrbil!B53</f>
        <v>0</v>
      </c>
      <c r="C58" s="196">
        <f>öğrbil!C53</f>
        <v>0</v>
      </c>
      <c r="D58" s="13"/>
      <c r="E58" s="7"/>
      <c r="F58" s="7"/>
      <c r="G58" s="15"/>
      <c r="H58" s="59" t="str">
        <f t="shared" si="4"/>
        <v/>
      </c>
      <c r="I58" s="13"/>
      <c r="J58" s="7"/>
      <c r="K58" s="7"/>
      <c r="L58" s="14"/>
      <c r="M58" s="13"/>
      <c r="N58" s="7"/>
      <c r="O58" s="15"/>
      <c r="P58" s="371" t="str">
        <f t="shared" si="5"/>
        <v/>
      </c>
      <c r="Q58" s="360"/>
      <c r="R58" s="217" t="str">
        <f t="shared" si="6"/>
        <v/>
      </c>
      <c r="S58" s="78" t="str">
        <f t="shared" si="1"/>
        <v/>
      </c>
      <c r="T58" s="61" t="str">
        <f t="shared" si="2"/>
        <v/>
      </c>
      <c r="U58" s="62"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S5</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f>COUNTIF($A$9:$A$58,"&gt;0")</f>
        <v>30</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mergeCells count="35">
    <mergeCell ref="R61:U61"/>
    <mergeCell ref="R62:U62"/>
    <mergeCell ref="I4:P4"/>
    <mergeCell ref="W1:X1"/>
    <mergeCell ref="W2:X2"/>
    <mergeCell ref="A1:U1"/>
    <mergeCell ref="A4:B4"/>
    <mergeCell ref="A2:H2"/>
    <mergeCell ref="I2:U2"/>
    <mergeCell ref="D4:H4"/>
    <mergeCell ref="B60:C60"/>
    <mergeCell ref="I7:L7"/>
    <mergeCell ref="T7:U7"/>
    <mergeCell ref="D5:H5"/>
    <mergeCell ref="I5:P5"/>
    <mergeCell ref="S5:U5"/>
    <mergeCell ref="S7:S8"/>
    <mergeCell ref="M7:P7"/>
    <mergeCell ref="Q7:Q8"/>
    <mergeCell ref="S4:U4"/>
    <mergeCell ref="A5:B5"/>
    <mergeCell ref="A7:A8"/>
    <mergeCell ref="B7:C7"/>
    <mergeCell ref="R7:R8"/>
    <mergeCell ref="D7:H7"/>
    <mergeCell ref="K64:P64"/>
    <mergeCell ref="R63:U63"/>
    <mergeCell ref="R64:U64"/>
    <mergeCell ref="B61:C61"/>
    <mergeCell ref="B62:C62"/>
    <mergeCell ref="B63:C63"/>
    <mergeCell ref="E64:J64"/>
    <mergeCell ref="B64:C64"/>
    <mergeCell ref="G62:H62"/>
    <mergeCell ref="I62:L62"/>
  </mergeCells>
  <phoneticPr fontId="0" type="noConversion"/>
  <conditionalFormatting sqref="A9:C58">
    <cfRule type="cellIs" dxfId="53"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34">
    <tabColor rgb="FFC00000"/>
  </sheetPr>
  <dimension ref="A1:BZ453"/>
  <sheetViews>
    <sheetView tabSelected="1" workbookViewId="0">
      <selection sqref="A1:O1"/>
    </sheetView>
  </sheetViews>
  <sheetFormatPr defaultRowHeight="12.75" x14ac:dyDescent="0.2"/>
  <cols>
    <col min="1" max="1" width="0.28515625" style="6" customWidth="1"/>
    <col min="2" max="2" width="2.140625" customWidth="1"/>
    <col min="3" max="3" width="0.140625" customWidth="1"/>
    <col min="4" max="4" width="4.5703125" style="3" customWidth="1"/>
    <col min="5" max="5" width="32" customWidth="1"/>
    <col min="6" max="6" width="20.5703125" customWidth="1"/>
    <col min="7" max="7" width="6.42578125" style="1" hidden="1" customWidth="1"/>
    <col min="8" max="8" width="8.85546875" customWidth="1"/>
    <col min="9" max="9" width="1" style="2" hidden="1" customWidth="1"/>
    <col min="10" max="10" width="18.42578125" customWidth="1"/>
    <col min="11" max="11" width="14.7109375" customWidth="1"/>
    <col min="12" max="12" width="10.5703125" customWidth="1"/>
    <col min="13" max="13" width="13.5703125" customWidth="1"/>
    <col min="14" max="14" width="0.7109375" style="396" customWidth="1"/>
    <col min="15" max="15" width="2.85546875" style="2" customWidth="1"/>
    <col min="16" max="34" width="9.140625" style="396"/>
    <col min="35" max="78" width="9.140625" style="2"/>
  </cols>
  <sheetData>
    <row r="1" spans="1:78" s="2" customFormat="1" ht="6" customHeight="1" thickBot="1" x14ac:dyDescent="0.25">
      <c r="A1" s="555"/>
      <c r="B1" s="555"/>
      <c r="C1" s="555"/>
      <c r="D1" s="555"/>
      <c r="E1" s="555"/>
      <c r="F1" s="555"/>
      <c r="G1" s="555"/>
      <c r="H1" s="555"/>
      <c r="I1" s="555"/>
      <c r="J1" s="555"/>
      <c r="K1" s="555"/>
      <c r="L1" s="555"/>
      <c r="M1" s="555"/>
      <c r="N1" s="555"/>
      <c r="O1" s="555"/>
      <c r="P1" s="396"/>
      <c r="Q1" s="396"/>
      <c r="R1" s="396"/>
      <c r="S1" s="396"/>
      <c r="T1" s="396"/>
      <c r="U1" s="396"/>
      <c r="V1" s="396"/>
      <c r="W1" s="396"/>
      <c r="X1" s="396"/>
      <c r="Y1" s="396"/>
      <c r="Z1" s="396"/>
      <c r="AA1" s="396"/>
      <c r="AB1" s="396"/>
      <c r="AC1" s="396"/>
      <c r="AD1" s="396"/>
      <c r="AE1" s="396"/>
      <c r="AF1" s="396"/>
      <c r="AG1" s="396"/>
      <c r="AH1" s="396"/>
    </row>
    <row r="2" spans="1:78" ht="17.25" customHeight="1" thickTop="1" thickBot="1" x14ac:dyDescent="0.25">
      <c r="A2" s="224"/>
      <c r="B2" s="559" t="s">
        <v>892</v>
      </c>
      <c r="C2" s="560"/>
      <c r="D2" s="560"/>
      <c r="E2" s="560"/>
      <c r="F2" s="560"/>
      <c r="G2" s="560"/>
      <c r="H2" s="560"/>
      <c r="I2" s="560"/>
      <c r="J2" s="560"/>
      <c r="K2" s="560"/>
      <c r="L2" s="560"/>
      <c r="M2" s="560"/>
      <c r="N2" s="560"/>
      <c r="O2" s="561"/>
    </row>
    <row r="3" spans="1:78" s="5" customFormat="1" ht="34.5" customHeight="1" thickTop="1" thickBot="1" x14ac:dyDescent="0.3">
      <c r="A3" s="224"/>
      <c r="B3" s="562"/>
      <c r="C3" s="401"/>
      <c r="D3" s="525" t="s">
        <v>909</v>
      </c>
      <c r="E3" s="525"/>
      <c r="F3" s="402" t="s">
        <v>887</v>
      </c>
      <c r="G3" s="403"/>
      <c r="H3" s="403"/>
      <c r="I3" s="404"/>
      <c r="J3" s="575"/>
      <c r="K3" s="575"/>
      <c r="L3" s="575"/>
      <c r="M3" s="575"/>
      <c r="N3" s="426"/>
      <c r="O3" s="529"/>
      <c r="P3" s="397"/>
      <c r="Q3" s="397"/>
      <c r="R3" s="397"/>
      <c r="S3" s="397"/>
      <c r="T3" s="397"/>
      <c r="U3" s="397"/>
      <c r="V3" s="397"/>
      <c r="W3" s="397"/>
      <c r="X3" s="397"/>
      <c r="Y3" s="397"/>
      <c r="Z3" s="397"/>
      <c r="AA3" s="397"/>
      <c r="AB3" s="397"/>
      <c r="AC3" s="397"/>
      <c r="AD3" s="397"/>
      <c r="AE3" s="397"/>
      <c r="AF3" s="397"/>
      <c r="AG3" s="397"/>
      <c r="AH3" s="397"/>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35.25" customHeight="1" x14ac:dyDescent="0.2">
      <c r="A4" s="224"/>
      <c r="B4" s="562"/>
      <c r="C4" s="405"/>
      <c r="D4" s="522" t="s">
        <v>0</v>
      </c>
      <c r="E4" s="522"/>
      <c r="F4" s="471" t="s">
        <v>1</v>
      </c>
      <c r="G4" s="406" t="s">
        <v>2</v>
      </c>
      <c r="H4" s="472" t="s">
        <v>911</v>
      </c>
      <c r="I4" s="407"/>
      <c r="J4" s="407"/>
      <c r="K4" s="546" t="s">
        <v>3</v>
      </c>
      <c r="L4" s="547"/>
      <c r="M4" s="548"/>
      <c r="N4" s="427"/>
      <c r="O4" s="529"/>
    </row>
    <row r="5" spans="1:78" ht="14.25" customHeight="1" x14ac:dyDescent="0.2">
      <c r="A5" s="225">
        <f>IF(C5="e","",IF(C5="S","",G5))</f>
        <v>5</v>
      </c>
      <c r="B5" s="562"/>
      <c r="C5" s="408"/>
      <c r="D5" s="473">
        <v>1</v>
      </c>
      <c r="E5" s="475" t="s">
        <v>788</v>
      </c>
      <c r="F5" s="475" t="s">
        <v>888</v>
      </c>
      <c r="G5" s="410">
        <v>5</v>
      </c>
      <c r="H5" s="411"/>
      <c r="I5" s="412"/>
      <c r="J5" s="524"/>
      <c r="K5" s="530" t="s">
        <v>891</v>
      </c>
      <c r="L5" s="531"/>
      <c r="M5" s="532"/>
      <c r="N5" s="428"/>
      <c r="O5" s="529"/>
    </row>
    <row r="6" spans="1:78" ht="14.25" customHeight="1" x14ac:dyDescent="0.2">
      <c r="A6" s="225">
        <f t="shared" ref="A6:A20" si="0">IF(C6="e","",IF(C6="S","",G6))</f>
        <v>4</v>
      </c>
      <c r="B6" s="562"/>
      <c r="C6" s="408"/>
      <c r="D6" s="473">
        <v>2</v>
      </c>
      <c r="E6" s="475" t="s">
        <v>789</v>
      </c>
      <c r="F6" s="475" t="s">
        <v>888</v>
      </c>
      <c r="G6" s="410">
        <v>4</v>
      </c>
      <c r="H6" s="411"/>
      <c r="I6" s="412"/>
      <c r="J6" s="524"/>
      <c r="K6" s="530" t="s">
        <v>922</v>
      </c>
      <c r="L6" s="531"/>
      <c r="M6" s="532"/>
      <c r="N6" s="428"/>
      <c r="O6" s="529"/>
      <c r="P6" s="398"/>
      <c r="Q6" s="398"/>
      <c r="R6" s="398"/>
      <c r="S6" s="398"/>
      <c r="T6" s="398"/>
      <c r="U6" s="398"/>
      <c r="V6" s="398"/>
      <c r="W6" s="398"/>
    </row>
    <row r="7" spans="1:78" ht="14.25" customHeight="1" x14ac:dyDescent="0.2">
      <c r="A7" s="225">
        <f t="shared" si="0"/>
        <v>3</v>
      </c>
      <c r="B7" s="562"/>
      <c r="C7" s="408"/>
      <c r="D7" s="473">
        <v>3</v>
      </c>
      <c r="E7" s="475" t="s">
        <v>814</v>
      </c>
      <c r="F7" s="475" t="s">
        <v>888</v>
      </c>
      <c r="G7" s="410">
        <v>3</v>
      </c>
      <c r="H7" s="413"/>
      <c r="I7" s="412"/>
      <c r="J7" s="524"/>
      <c r="K7" s="538" t="s">
        <v>925</v>
      </c>
      <c r="L7" s="567" t="s">
        <v>923</v>
      </c>
      <c r="M7" s="568"/>
      <c r="N7" s="429"/>
      <c r="O7" s="529"/>
    </row>
    <row r="8" spans="1:78" ht="14.25" customHeight="1" x14ac:dyDescent="0.2">
      <c r="A8" s="225">
        <f t="shared" si="0"/>
        <v>1</v>
      </c>
      <c r="B8" s="562"/>
      <c r="C8" s="408"/>
      <c r="D8" s="473">
        <v>4</v>
      </c>
      <c r="E8" s="475" t="s">
        <v>895</v>
      </c>
      <c r="F8" s="475" t="s">
        <v>888</v>
      </c>
      <c r="G8" s="410">
        <v>1</v>
      </c>
      <c r="H8" s="411"/>
      <c r="I8" s="412"/>
      <c r="J8" s="524"/>
      <c r="K8" s="539"/>
      <c r="L8" s="567"/>
      <c r="M8" s="568"/>
      <c r="N8" s="429"/>
      <c r="O8" s="529"/>
    </row>
    <row r="9" spans="1:78" ht="14.25" customHeight="1" x14ac:dyDescent="0.2">
      <c r="A9" s="225">
        <f t="shared" si="0"/>
        <v>2</v>
      </c>
      <c r="B9" s="562"/>
      <c r="C9" s="408"/>
      <c r="D9" s="473">
        <v>5</v>
      </c>
      <c r="E9" s="475" t="s">
        <v>829</v>
      </c>
      <c r="F9" s="475" t="s">
        <v>888</v>
      </c>
      <c r="G9" s="410">
        <v>2</v>
      </c>
      <c r="H9" s="411"/>
      <c r="I9" s="412"/>
      <c r="J9" s="524"/>
      <c r="K9" s="549" t="s">
        <v>4</v>
      </c>
      <c r="L9" s="550"/>
      <c r="M9" s="551"/>
      <c r="N9" s="430"/>
      <c r="O9" s="529"/>
    </row>
    <row r="10" spans="1:78" ht="14.25" customHeight="1" x14ac:dyDescent="0.2">
      <c r="A10" s="225">
        <f t="shared" si="0"/>
        <v>4</v>
      </c>
      <c r="B10" s="562"/>
      <c r="C10" s="408"/>
      <c r="D10" s="473">
        <v>6</v>
      </c>
      <c r="E10" s="475" t="s">
        <v>790</v>
      </c>
      <c r="F10" s="475" t="s">
        <v>888</v>
      </c>
      <c r="G10" s="410">
        <v>4</v>
      </c>
      <c r="H10" s="411"/>
      <c r="I10" s="412"/>
      <c r="J10" s="524"/>
      <c r="K10" s="533" t="s">
        <v>921</v>
      </c>
      <c r="L10" s="534"/>
      <c r="M10" s="535"/>
      <c r="N10" s="431"/>
      <c r="O10" s="529"/>
    </row>
    <row r="11" spans="1:78" ht="14.25" customHeight="1" x14ac:dyDescent="0.2">
      <c r="A11" s="225">
        <f t="shared" si="0"/>
        <v>2</v>
      </c>
      <c r="B11" s="562"/>
      <c r="C11" s="408"/>
      <c r="D11" s="473">
        <v>7</v>
      </c>
      <c r="E11" s="475" t="s">
        <v>791</v>
      </c>
      <c r="F11" s="475" t="s">
        <v>888</v>
      </c>
      <c r="G11" s="410">
        <v>2</v>
      </c>
      <c r="H11" s="411"/>
      <c r="I11" s="412"/>
      <c r="J11" s="536"/>
      <c r="K11" s="549" t="s">
        <v>914</v>
      </c>
      <c r="L11" s="550"/>
      <c r="M11" s="551"/>
      <c r="N11" s="430"/>
      <c r="O11" s="529"/>
    </row>
    <row r="12" spans="1:78" ht="14.25" customHeight="1" x14ac:dyDescent="0.2">
      <c r="A12" s="225">
        <f t="shared" si="0"/>
        <v>1</v>
      </c>
      <c r="B12" s="562"/>
      <c r="C12" s="408"/>
      <c r="D12" s="474">
        <v>8</v>
      </c>
      <c r="E12" s="479" t="s">
        <v>809</v>
      </c>
      <c r="F12" s="475" t="s">
        <v>888</v>
      </c>
      <c r="G12" s="410">
        <v>1</v>
      </c>
      <c r="H12" s="411"/>
      <c r="I12" s="412"/>
      <c r="J12" s="537"/>
      <c r="K12" s="533" t="s">
        <v>915</v>
      </c>
      <c r="L12" s="534"/>
      <c r="M12" s="535"/>
      <c r="N12" s="431"/>
      <c r="O12" s="529"/>
    </row>
    <row r="13" spans="1:78" ht="14.25" customHeight="1" x14ac:dyDescent="0.2">
      <c r="A13" s="225">
        <f t="shared" si="0"/>
        <v>1</v>
      </c>
      <c r="B13" s="562"/>
      <c r="C13" s="408"/>
      <c r="D13" s="473">
        <v>9</v>
      </c>
      <c r="E13" s="475" t="s">
        <v>792</v>
      </c>
      <c r="F13" s="475" t="s">
        <v>888</v>
      </c>
      <c r="G13" s="410">
        <v>1</v>
      </c>
      <c r="H13" s="411"/>
      <c r="I13" s="412"/>
      <c r="J13" s="414"/>
      <c r="K13" s="476" t="s">
        <v>5</v>
      </c>
      <c r="L13" s="534">
        <v>7</v>
      </c>
      <c r="M13" s="535"/>
      <c r="N13" s="431"/>
      <c r="O13" s="529"/>
    </row>
    <row r="14" spans="1:78" ht="14.25" customHeight="1" x14ac:dyDescent="0.2">
      <c r="A14" s="225">
        <f t="shared" si="0"/>
        <v>2</v>
      </c>
      <c r="B14" s="562"/>
      <c r="C14" s="408"/>
      <c r="D14" s="473">
        <v>10</v>
      </c>
      <c r="E14" s="475" t="s">
        <v>896</v>
      </c>
      <c r="F14" s="475" t="s">
        <v>888</v>
      </c>
      <c r="G14" s="410">
        <v>2</v>
      </c>
      <c r="H14" s="411"/>
      <c r="I14" s="412"/>
      <c r="J14" s="414"/>
      <c r="K14" s="476" t="s">
        <v>6</v>
      </c>
      <c r="L14" s="534" t="s">
        <v>793</v>
      </c>
      <c r="M14" s="535"/>
      <c r="N14" s="431"/>
      <c r="O14" s="529"/>
    </row>
    <row r="15" spans="1:78" ht="14.25" customHeight="1" x14ac:dyDescent="0.2">
      <c r="A15" s="225">
        <f t="shared" si="0"/>
        <v>2</v>
      </c>
      <c r="B15" s="562"/>
      <c r="C15" s="408"/>
      <c r="D15" s="474">
        <v>11</v>
      </c>
      <c r="E15" s="479" t="s">
        <v>929</v>
      </c>
      <c r="F15" s="475" t="s">
        <v>888</v>
      </c>
      <c r="G15" s="410">
        <v>2</v>
      </c>
      <c r="H15" s="411"/>
      <c r="I15" s="412"/>
      <c r="J15" s="414"/>
      <c r="K15" s="549" t="s">
        <v>140</v>
      </c>
      <c r="L15" s="550"/>
      <c r="M15" s="551"/>
      <c r="N15" s="432"/>
      <c r="O15" s="529"/>
    </row>
    <row r="16" spans="1:78" ht="14.25" customHeight="1" x14ac:dyDescent="0.2">
      <c r="A16" s="225">
        <f t="shared" si="0"/>
        <v>1</v>
      </c>
      <c r="B16" s="562"/>
      <c r="C16" s="408"/>
      <c r="D16" s="473">
        <v>12</v>
      </c>
      <c r="E16" s="475" t="s">
        <v>897</v>
      </c>
      <c r="F16" s="475" t="s">
        <v>888</v>
      </c>
      <c r="G16" s="410">
        <v>1</v>
      </c>
      <c r="H16" s="411"/>
      <c r="I16" s="412"/>
      <c r="J16" s="414"/>
      <c r="K16" s="552">
        <f>'1a'!A67</f>
        <v>30</v>
      </c>
      <c r="L16" s="553"/>
      <c r="M16" s="554"/>
      <c r="N16" s="431"/>
      <c r="O16" s="529"/>
    </row>
    <row r="17" spans="1:15" ht="14.25" customHeight="1" x14ac:dyDescent="0.2">
      <c r="A17" s="225">
        <f t="shared" si="0"/>
        <v>1</v>
      </c>
      <c r="B17" s="562"/>
      <c r="C17" s="408"/>
      <c r="D17" s="473">
        <v>13</v>
      </c>
      <c r="E17" s="475" t="s">
        <v>898</v>
      </c>
      <c r="F17" s="475" t="s">
        <v>888</v>
      </c>
      <c r="G17" s="410">
        <v>1</v>
      </c>
      <c r="H17" s="411"/>
      <c r="I17" s="412"/>
      <c r="J17" s="523"/>
      <c r="K17" s="540" t="s">
        <v>888</v>
      </c>
      <c r="L17" s="541"/>
      <c r="M17" s="542"/>
      <c r="N17" s="433"/>
      <c r="O17" s="529"/>
    </row>
    <row r="18" spans="1:15" ht="14.25" customHeight="1" thickBot="1" x14ac:dyDescent="0.25">
      <c r="A18" s="225">
        <f t="shared" si="0"/>
        <v>1</v>
      </c>
      <c r="B18" s="562"/>
      <c r="C18" s="408"/>
      <c r="D18" s="473">
        <v>14</v>
      </c>
      <c r="E18" s="475" t="s">
        <v>912</v>
      </c>
      <c r="F18" s="475" t="s">
        <v>888</v>
      </c>
      <c r="G18" s="410">
        <v>1</v>
      </c>
      <c r="H18" s="411"/>
      <c r="I18" s="412"/>
      <c r="J18" s="523"/>
      <c r="K18" s="543"/>
      <c r="L18" s="544"/>
      <c r="M18" s="545"/>
      <c r="N18" s="433"/>
      <c r="O18" s="529"/>
    </row>
    <row r="19" spans="1:15" ht="14.25" customHeight="1" x14ac:dyDescent="0.2">
      <c r="A19" s="225">
        <f t="shared" si="0"/>
        <v>0</v>
      </c>
      <c r="B19" s="562"/>
      <c r="C19" s="408"/>
      <c r="D19" s="473">
        <v>15</v>
      </c>
      <c r="E19" s="475" t="s">
        <v>916</v>
      </c>
      <c r="F19" s="475" t="s">
        <v>888</v>
      </c>
      <c r="G19" s="410"/>
      <c r="H19" s="411"/>
      <c r="I19" s="412"/>
      <c r="J19" s="412"/>
      <c r="K19" s="526" t="s">
        <v>781</v>
      </c>
      <c r="L19" s="527"/>
      <c r="M19" s="528"/>
      <c r="N19" s="434"/>
      <c r="O19" s="529"/>
    </row>
    <row r="20" spans="1:15" ht="14.25" customHeight="1" x14ac:dyDescent="0.2">
      <c r="A20" s="225">
        <f t="shared" si="0"/>
        <v>0</v>
      </c>
      <c r="B20" s="562"/>
      <c r="C20" s="408"/>
      <c r="D20" s="408"/>
      <c r="E20" s="409"/>
      <c r="F20" s="409"/>
      <c r="G20" s="410"/>
      <c r="H20" s="411"/>
      <c r="I20" s="412"/>
      <c r="J20" s="412"/>
      <c r="K20" s="415" t="s">
        <v>782</v>
      </c>
      <c r="L20" s="416" t="s">
        <v>783</v>
      </c>
      <c r="M20" s="417" t="s">
        <v>784</v>
      </c>
      <c r="N20" s="434"/>
      <c r="O20" s="529"/>
    </row>
    <row r="21" spans="1:15" ht="13.5" customHeight="1" thickBot="1" x14ac:dyDescent="0.25">
      <c r="A21" s="225">
        <f>SUM(A5:A20)</f>
        <v>30</v>
      </c>
      <c r="B21" s="562"/>
      <c r="C21" s="418"/>
      <c r="D21" s="418"/>
      <c r="E21" s="419"/>
      <c r="F21" s="420"/>
      <c r="G21" s="421">
        <f>A21</f>
        <v>30</v>
      </c>
      <c r="H21" s="422"/>
      <c r="I21" s="412"/>
      <c r="J21" s="412"/>
      <c r="K21" s="423" t="s">
        <v>889</v>
      </c>
      <c r="L21" s="424" t="s">
        <v>890</v>
      </c>
      <c r="M21" s="425" t="s">
        <v>920</v>
      </c>
      <c r="N21" s="434"/>
      <c r="O21" s="529"/>
    </row>
    <row r="22" spans="1:15" ht="5.25" customHeight="1" x14ac:dyDescent="0.2">
      <c r="A22" s="224"/>
      <c r="B22" s="562"/>
      <c r="C22" s="569"/>
      <c r="D22" s="570"/>
      <c r="E22" s="570"/>
      <c r="F22" s="570"/>
      <c r="G22" s="570"/>
      <c r="H22" s="570"/>
      <c r="I22" s="570"/>
      <c r="J22" s="570"/>
      <c r="K22" s="570"/>
      <c r="L22" s="570"/>
      <c r="M22" s="570"/>
      <c r="N22" s="571"/>
      <c r="O22" s="529"/>
    </row>
    <row r="23" spans="1:15" ht="6" hidden="1" customHeight="1" thickBot="1" x14ac:dyDescent="0.25">
      <c r="A23" s="224"/>
      <c r="B23" s="562"/>
      <c r="C23" s="572"/>
      <c r="D23" s="573"/>
      <c r="E23" s="573"/>
      <c r="F23" s="573"/>
      <c r="G23" s="573"/>
      <c r="H23" s="573"/>
      <c r="I23" s="573"/>
      <c r="J23" s="573"/>
      <c r="K23" s="573"/>
      <c r="L23" s="573"/>
      <c r="M23" s="573"/>
      <c r="N23" s="574"/>
      <c r="O23" s="529"/>
    </row>
    <row r="24" spans="1:15" ht="18.75" customHeight="1" thickBot="1" x14ac:dyDescent="0.25">
      <c r="A24" s="224"/>
      <c r="B24" s="563"/>
      <c r="C24" s="564" t="s">
        <v>917</v>
      </c>
      <c r="D24" s="565"/>
      <c r="E24" s="565"/>
      <c r="F24" s="565"/>
      <c r="G24" s="565"/>
      <c r="H24" s="565"/>
      <c r="I24" s="565"/>
      <c r="J24" s="565"/>
      <c r="K24" s="565"/>
      <c r="L24" s="565"/>
      <c r="M24" s="565"/>
      <c r="N24" s="565"/>
      <c r="O24" s="566"/>
    </row>
    <row r="25" spans="1:15" s="396" customFormat="1" ht="13.5" thickTop="1" x14ac:dyDescent="0.2">
      <c r="A25" s="397"/>
      <c r="B25" s="556"/>
      <c r="C25" s="557"/>
      <c r="D25" s="557"/>
      <c r="E25" s="557"/>
      <c r="F25" s="557"/>
      <c r="G25" s="557"/>
      <c r="H25" s="557"/>
      <c r="I25" s="557"/>
      <c r="J25" s="557"/>
      <c r="K25" s="557"/>
      <c r="L25" s="557"/>
      <c r="M25" s="557"/>
      <c r="N25" s="557"/>
      <c r="O25" s="557"/>
    </row>
    <row r="26" spans="1:15" s="396" customFormat="1" x14ac:dyDescent="0.2">
      <c r="A26" s="397"/>
      <c r="B26" s="558"/>
      <c r="C26" s="558"/>
      <c r="D26" s="558"/>
      <c r="E26" s="558"/>
      <c r="F26" s="558"/>
      <c r="G26" s="558"/>
      <c r="H26" s="558"/>
      <c r="I26" s="558"/>
      <c r="J26" s="558"/>
      <c r="K26" s="558"/>
      <c r="L26" s="558"/>
      <c r="M26" s="558"/>
      <c r="N26" s="558"/>
      <c r="O26" s="558"/>
    </row>
    <row r="27" spans="1:15" s="396" customFormat="1" x14ac:dyDescent="0.2">
      <c r="B27" s="558"/>
      <c r="C27" s="558"/>
      <c r="D27" s="558"/>
      <c r="E27" s="558"/>
      <c r="F27" s="558"/>
      <c r="G27" s="558"/>
      <c r="H27" s="558"/>
      <c r="I27" s="558"/>
      <c r="J27" s="558"/>
      <c r="K27" s="558"/>
      <c r="L27" s="558"/>
      <c r="M27" s="558"/>
      <c r="N27" s="558"/>
      <c r="O27" s="558"/>
    </row>
    <row r="28" spans="1:15" s="396" customFormat="1" x14ac:dyDescent="0.2">
      <c r="B28" s="558"/>
      <c r="C28" s="558"/>
      <c r="D28" s="558"/>
      <c r="E28" s="558"/>
      <c r="F28" s="558"/>
      <c r="G28" s="558"/>
      <c r="H28" s="558"/>
      <c r="I28" s="558"/>
      <c r="J28" s="558"/>
      <c r="K28" s="558"/>
      <c r="L28" s="558"/>
      <c r="M28" s="558"/>
      <c r="N28" s="558"/>
      <c r="O28" s="558"/>
    </row>
    <row r="29" spans="1:15" s="396" customFormat="1" x14ac:dyDescent="0.2">
      <c r="B29" s="558"/>
      <c r="C29" s="558"/>
      <c r="D29" s="558"/>
      <c r="E29" s="558"/>
      <c r="F29" s="558"/>
      <c r="G29" s="558"/>
      <c r="H29" s="558"/>
      <c r="I29" s="558"/>
      <c r="J29" s="558"/>
      <c r="K29" s="558"/>
      <c r="L29" s="558"/>
      <c r="M29" s="558"/>
      <c r="N29" s="558"/>
      <c r="O29" s="558"/>
    </row>
    <row r="30" spans="1:15" s="396" customFormat="1" x14ac:dyDescent="0.2">
      <c r="B30" s="558"/>
      <c r="C30" s="558"/>
      <c r="D30" s="558"/>
      <c r="E30" s="558"/>
      <c r="F30" s="558"/>
      <c r="G30" s="558"/>
      <c r="H30" s="558"/>
      <c r="I30" s="558"/>
      <c r="J30" s="558"/>
      <c r="K30" s="558"/>
      <c r="L30" s="558"/>
      <c r="M30" s="558"/>
      <c r="N30" s="558"/>
      <c r="O30" s="558"/>
    </row>
    <row r="31" spans="1:15" s="396" customFormat="1" x14ac:dyDescent="0.2">
      <c r="B31" s="558"/>
      <c r="C31" s="558"/>
      <c r="D31" s="558"/>
      <c r="E31" s="558"/>
      <c r="F31" s="558"/>
      <c r="G31" s="558"/>
      <c r="H31" s="558"/>
      <c r="I31" s="558"/>
      <c r="J31" s="558"/>
      <c r="K31" s="558"/>
      <c r="L31" s="558"/>
      <c r="M31" s="558"/>
      <c r="N31" s="558"/>
      <c r="O31" s="558"/>
    </row>
    <row r="32" spans="1:15" s="396" customFormat="1" x14ac:dyDescent="0.2">
      <c r="B32" s="558"/>
      <c r="C32" s="558"/>
      <c r="D32" s="558"/>
      <c r="E32" s="558"/>
      <c r="F32" s="558"/>
      <c r="G32" s="558"/>
      <c r="H32" s="558"/>
      <c r="I32" s="558"/>
      <c r="J32" s="558"/>
      <c r="K32" s="558"/>
      <c r="L32" s="558"/>
      <c r="M32" s="558"/>
      <c r="N32" s="558"/>
      <c r="O32" s="558"/>
    </row>
    <row r="33" spans="2:15" s="396" customFormat="1" x14ac:dyDescent="0.2">
      <c r="B33" s="558"/>
      <c r="C33" s="558"/>
      <c r="D33" s="558"/>
      <c r="E33" s="558"/>
      <c r="F33" s="558"/>
      <c r="G33" s="558"/>
      <c r="H33" s="558"/>
      <c r="I33" s="558"/>
      <c r="J33" s="558"/>
      <c r="K33" s="558"/>
      <c r="L33" s="558"/>
      <c r="M33" s="558"/>
      <c r="N33" s="558"/>
      <c r="O33" s="558"/>
    </row>
    <row r="34" spans="2:15" s="396" customFormat="1" x14ac:dyDescent="0.2">
      <c r="D34" s="399"/>
      <c r="G34" s="400"/>
    </row>
    <row r="35" spans="2:15" s="396" customFormat="1" x14ac:dyDescent="0.2">
      <c r="D35" s="399"/>
      <c r="G35" s="400"/>
    </row>
    <row r="36" spans="2:15" s="396" customFormat="1" x14ac:dyDescent="0.2">
      <c r="D36" s="399"/>
      <c r="G36" s="400"/>
    </row>
    <row r="37" spans="2:15" s="396" customFormat="1" x14ac:dyDescent="0.2">
      <c r="D37" s="399"/>
      <c r="G37" s="400"/>
    </row>
    <row r="38" spans="2:15" s="396" customFormat="1" x14ac:dyDescent="0.2">
      <c r="D38" s="399"/>
      <c r="G38" s="400"/>
    </row>
    <row r="39" spans="2:15" s="396" customFormat="1" x14ac:dyDescent="0.2">
      <c r="D39" s="399"/>
      <c r="G39" s="400"/>
    </row>
    <row r="40" spans="2:15" s="396" customFormat="1" x14ac:dyDescent="0.2">
      <c r="D40" s="399"/>
      <c r="G40" s="400"/>
    </row>
    <row r="41" spans="2:15" s="396" customFormat="1" x14ac:dyDescent="0.2">
      <c r="D41" s="399"/>
      <c r="G41" s="400"/>
    </row>
    <row r="42" spans="2:15" s="396" customFormat="1" x14ac:dyDescent="0.2">
      <c r="D42" s="399"/>
      <c r="G42" s="400"/>
    </row>
    <row r="43" spans="2:15" s="396" customFormat="1" x14ac:dyDescent="0.2">
      <c r="D43" s="399"/>
      <c r="G43" s="400"/>
    </row>
    <row r="44" spans="2:15" s="396" customFormat="1" x14ac:dyDescent="0.2">
      <c r="D44" s="399"/>
      <c r="G44" s="400"/>
    </row>
    <row r="45" spans="2:15" s="396" customFormat="1" x14ac:dyDescent="0.2">
      <c r="D45" s="399"/>
      <c r="G45" s="400"/>
    </row>
    <row r="46" spans="2:15" s="396" customFormat="1" x14ac:dyDescent="0.2">
      <c r="D46" s="399"/>
      <c r="G46" s="400"/>
    </row>
    <row r="47" spans="2:15" s="396" customFormat="1" x14ac:dyDescent="0.2">
      <c r="D47" s="399"/>
      <c r="G47" s="400"/>
    </row>
    <row r="48" spans="2:15" s="396" customFormat="1" x14ac:dyDescent="0.2">
      <c r="D48" s="399"/>
      <c r="G48" s="400"/>
    </row>
    <row r="49" spans="4:7" s="396" customFormat="1" x14ac:dyDescent="0.2">
      <c r="D49" s="399"/>
      <c r="G49" s="400"/>
    </row>
    <row r="50" spans="4:7" s="396" customFormat="1" x14ac:dyDescent="0.2">
      <c r="D50" s="399"/>
      <c r="G50" s="400"/>
    </row>
    <row r="51" spans="4:7" s="396" customFormat="1" x14ac:dyDescent="0.2">
      <c r="D51" s="399"/>
      <c r="G51" s="400"/>
    </row>
    <row r="52" spans="4:7" s="396" customFormat="1" x14ac:dyDescent="0.2">
      <c r="D52" s="399"/>
      <c r="G52" s="400"/>
    </row>
    <row r="53" spans="4:7" s="396" customFormat="1" x14ac:dyDescent="0.2">
      <c r="D53" s="399"/>
      <c r="G53" s="400"/>
    </row>
    <row r="54" spans="4:7" s="396" customFormat="1" x14ac:dyDescent="0.2">
      <c r="D54" s="399"/>
      <c r="G54" s="400"/>
    </row>
    <row r="55" spans="4:7" s="396" customFormat="1" x14ac:dyDescent="0.2">
      <c r="D55" s="399"/>
      <c r="G55" s="400"/>
    </row>
    <row r="56" spans="4:7" s="396" customFormat="1" x14ac:dyDescent="0.2">
      <c r="D56" s="399"/>
      <c r="G56" s="400"/>
    </row>
    <row r="57" spans="4:7" s="396" customFormat="1" x14ac:dyDescent="0.2">
      <c r="D57" s="399"/>
      <c r="G57" s="400"/>
    </row>
    <row r="58" spans="4:7" s="396" customFormat="1" x14ac:dyDescent="0.2">
      <c r="D58" s="399"/>
      <c r="G58" s="400"/>
    </row>
    <row r="59" spans="4:7" s="396" customFormat="1" x14ac:dyDescent="0.2">
      <c r="D59" s="399"/>
      <c r="G59" s="400"/>
    </row>
    <row r="60" spans="4:7" s="396" customFormat="1" x14ac:dyDescent="0.2">
      <c r="D60" s="399"/>
      <c r="G60" s="400"/>
    </row>
    <row r="61" spans="4:7" s="396" customFormat="1" x14ac:dyDescent="0.2">
      <c r="D61" s="399"/>
      <c r="G61" s="400"/>
    </row>
    <row r="62" spans="4:7" s="396" customFormat="1" x14ac:dyDescent="0.2">
      <c r="D62" s="399"/>
      <c r="G62" s="400"/>
    </row>
    <row r="63" spans="4:7" s="396" customFormat="1" x14ac:dyDescent="0.2">
      <c r="D63" s="399"/>
      <c r="G63" s="400"/>
    </row>
    <row r="64" spans="4:7" s="396" customFormat="1" x14ac:dyDescent="0.2">
      <c r="D64" s="399"/>
      <c r="G64" s="400"/>
    </row>
    <row r="65" spans="4:7" s="396" customFormat="1" x14ac:dyDescent="0.2">
      <c r="D65" s="399"/>
      <c r="G65" s="400"/>
    </row>
    <row r="66" spans="4:7" s="396" customFormat="1" x14ac:dyDescent="0.2">
      <c r="D66" s="399"/>
      <c r="G66" s="400"/>
    </row>
    <row r="67" spans="4:7" s="396" customFormat="1" x14ac:dyDescent="0.2">
      <c r="D67" s="399"/>
      <c r="G67" s="400"/>
    </row>
    <row r="68" spans="4:7" s="396" customFormat="1" x14ac:dyDescent="0.2">
      <c r="D68" s="399"/>
      <c r="G68" s="400"/>
    </row>
    <row r="69" spans="4:7" s="396" customFormat="1" x14ac:dyDescent="0.2">
      <c r="D69" s="399"/>
      <c r="G69" s="400"/>
    </row>
    <row r="70" spans="4:7" s="396" customFormat="1" x14ac:dyDescent="0.2">
      <c r="D70" s="399"/>
      <c r="G70" s="400"/>
    </row>
    <row r="71" spans="4:7" s="396" customFormat="1" x14ac:dyDescent="0.2">
      <c r="D71" s="399"/>
      <c r="G71" s="400"/>
    </row>
    <row r="72" spans="4:7" s="396" customFormat="1" x14ac:dyDescent="0.2">
      <c r="D72" s="399"/>
      <c r="G72" s="400"/>
    </row>
    <row r="73" spans="4:7" s="396" customFormat="1" x14ac:dyDescent="0.2">
      <c r="D73" s="399"/>
      <c r="G73" s="400"/>
    </row>
    <row r="74" spans="4:7" s="396" customFormat="1" x14ac:dyDescent="0.2">
      <c r="D74" s="399"/>
      <c r="G74" s="400"/>
    </row>
    <row r="75" spans="4:7" s="396" customFormat="1" x14ac:dyDescent="0.2">
      <c r="D75" s="399"/>
      <c r="G75" s="400"/>
    </row>
    <row r="76" spans="4:7" s="396" customFormat="1" x14ac:dyDescent="0.2">
      <c r="D76" s="399"/>
      <c r="G76" s="400"/>
    </row>
    <row r="77" spans="4:7" s="396" customFormat="1" x14ac:dyDescent="0.2">
      <c r="D77" s="399"/>
      <c r="G77" s="400"/>
    </row>
    <row r="78" spans="4:7" s="396" customFormat="1" x14ac:dyDescent="0.2">
      <c r="D78" s="399"/>
      <c r="G78" s="400"/>
    </row>
    <row r="79" spans="4:7" s="396" customFormat="1" x14ac:dyDescent="0.2">
      <c r="D79" s="399"/>
      <c r="G79" s="400"/>
    </row>
    <row r="80" spans="4:7" s="396" customFormat="1" x14ac:dyDescent="0.2">
      <c r="D80" s="399"/>
      <c r="G80" s="400"/>
    </row>
    <row r="81" spans="4:7" s="396" customFormat="1" x14ac:dyDescent="0.2">
      <c r="D81" s="399"/>
      <c r="G81" s="400"/>
    </row>
    <row r="82" spans="4:7" s="396" customFormat="1" x14ac:dyDescent="0.2">
      <c r="D82" s="399"/>
      <c r="G82" s="400"/>
    </row>
    <row r="83" spans="4:7" s="396" customFormat="1" x14ac:dyDescent="0.2">
      <c r="D83" s="399"/>
      <c r="G83" s="400"/>
    </row>
    <row r="84" spans="4:7" s="396" customFormat="1" x14ac:dyDescent="0.2">
      <c r="D84" s="399"/>
      <c r="G84" s="400"/>
    </row>
    <row r="85" spans="4:7" s="396" customFormat="1" x14ac:dyDescent="0.2">
      <c r="D85" s="399"/>
      <c r="G85" s="400"/>
    </row>
    <row r="86" spans="4:7" s="396" customFormat="1" x14ac:dyDescent="0.2">
      <c r="D86" s="399"/>
      <c r="G86" s="400"/>
    </row>
    <row r="87" spans="4:7" s="396" customFormat="1" x14ac:dyDescent="0.2">
      <c r="D87" s="399"/>
      <c r="G87" s="400"/>
    </row>
    <row r="88" spans="4:7" s="396" customFormat="1" x14ac:dyDescent="0.2">
      <c r="D88" s="399"/>
      <c r="G88" s="400"/>
    </row>
    <row r="89" spans="4:7" s="396" customFormat="1" x14ac:dyDescent="0.2">
      <c r="D89" s="399"/>
      <c r="G89" s="400"/>
    </row>
    <row r="90" spans="4:7" s="396" customFormat="1" x14ac:dyDescent="0.2">
      <c r="D90" s="399"/>
      <c r="G90" s="400"/>
    </row>
    <row r="91" spans="4:7" s="396" customFormat="1" x14ac:dyDescent="0.2">
      <c r="D91" s="399"/>
      <c r="G91" s="400"/>
    </row>
    <row r="92" spans="4:7" s="396" customFormat="1" x14ac:dyDescent="0.2">
      <c r="D92" s="399"/>
      <c r="G92" s="400"/>
    </row>
    <row r="93" spans="4:7" s="396" customFormat="1" x14ac:dyDescent="0.2">
      <c r="D93" s="399"/>
      <c r="G93" s="400"/>
    </row>
    <row r="94" spans="4:7" s="396" customFormat="1" x14ac:dyDescent="0.2">
      <c r="D94" s="399"/>
      <c r="G94" s="400"/>
    </row>
    <row r="95" spans="4:7" s="396" customFormat="1" x14ac:dyDescent="0.2">
      <c r="D95" s="399"/>
      <c r="G95" s="400"/>
    </row>
    <row r="96" spans="4:7" s="396" customFormat="1" x14ac:dyDescent="0.2">
      <c r="D96" s="399"/>
      <c r="G96" s="400"/>
    </row>
    <row r="97" spans="4:7" s="396" customFormat="1" x14ac:dyDescent="0.2">
      <c r="D97" s="399"/>
      <c r="G97" s="400"/>
    </row>
    <row r="98" spans="4:7" s="396" customFormat="1" x14ac:dyDescent="0.2">
      <c r="D98" s="399"/>
      <c r="G98" s="400"/>
    </row>
    <row r="99" spans="4:7" s="396" customFormat="1" x14ac:dyDescent="0.2">
      <c r="D99" s="399"/>
      <c r="G99" s="400"/>
    </row>
    <row r="100" spans="4:7" s="396" customFormat="1" x14ac:dyDescent="0.2">
      <c r="D100" s="399"/>
      <c r="G100" s="400"/>
    </row>
    <row r="101" spans="4:7" s="396" customFormat="1" x14ac:dyDescent="0.2">
      <c r="D101" s="399"/>
      <c r="G101" s="400"/>
    </row>
    <row r="102" spans="4:7" s="396" customFormat="1" x14ac:dyDescent="0.2">
      <c r="D102" s="399"/>
      <c r="G102" s="400"/>
    </row>
    <row r="103" spans="4:7" s="396" customFormat="1" x14ac:dyDescent="0.2">
      <c r="D103" s="399"/>
      <c r="G103" s="400"/>
    </row>
    <row r="104" spans="4:7" s="396" customFormat="1" x14ac:dyDescent="0.2">
      <c r="D104" s="399"/>
      <c r="G104" s="400"/>
    </row>
    <row r="105" spans="4:7" s="396" customFormat="1" x14ac:dyDescent="0.2">
      <c r="D105" s="399"/>
      <c r="G105" s="400"/>
    </row>
    <row r="106" spans="4:7" s="396" customFormat="1" x14ac:dyDescent="0.2">
      <c r="D106" s="399"/>
      <c r="G106" s="400"/>
    </row>
    <row r="107" spans="4:7" s="396" customFormat="1" x14ac:dyDescent="0.2">
      <c r="D107" s="399"/>
      <c r="G107" s="400"/>
    </row>
    <row r="108" spans="4:7" s="396" customFormat="1" x14ac:dyDescent="0.2">
      <c r="D108" s="399"/>
      <c r="G108" s="400"/>
    </row>
    <row r="109" spans="4:7" s="396" customFormat="1" x14ac:dyDescent="0.2">
      <c r="D109" s="399"/>
      <c r="G109" s="400"/>
    </row>
    <row r="110" spans="4:7" s="396" customFormat="1" x14ac:dyDescent="0.2">
      <c r="D110" s="399"/>
      <c r="G110" s="400"/>
    </row>
    <row r="111" spans="4:7" s="396" customFormat="1" x14ac:dyDescent="0.2">
      <c r="D111" s="399"/>
      <c r="G111" s="400"/>
    </row>
    <row r="112" spans="4:7" s="396" customFormat="1" x14ac:dyDescent="0.2">
      <c r="D112" s="399"/>
      <c r="G112" s="400"/>
    </row>
    <row r="113" spans="4:7" s="396" customFormat="1" x14ac:dyDescent="0.2">
      <c r="D113" s="399"/>
      <c r="G113" s="400"/>
    </row>
    <row r="114" spans="4:7" s="396" customFormat="1" x14ac:dyDescent="0.2">
      <c r="D114" s="399"/>
      <c r="G114" s="400"/>
    </row>
    <row r="115" spans="4:7" s="396" customFormat="1" x14ac:dyDescent="0.2">
      <c r="D115" s="399"/>
      <c r="G115" s="400"/>
    </row>
    <row r="116" spans="4:7" s="396" customFormat="1" x14ac:dyDescent="0.2">
      <c r="D116" s="399"/>
      <c r="G116" s="400"/>
    </row>
    <row r="117" spans="4:7" s="396" customFormat="1" x14ac:dyDescent="0.2">
      <c r="D117" s="399"/>
      <c r="G117" s="400"/>
    </row>
    <row r="118" spans="4:7" s="396" customFormat="1" x14ac:dyDescent="0.2">
      <c r="D118" s="399"/>
      <c r="G118" s="400"/>
    </row>
    <row r="119" spans="4:7" s="396" customFormat="1" x14ac:dyDescent="0.2">
      <c r="D119" s="399"/>
      <c r="G119" s="400"/>
    </row>
    <row r="120" spans="4:7" s="396" customFormat="1" x14ac:dyDescent="0.2">
      <c r="D120" s="399"/>
      <c r="G120" s="400"/>
    </row>
    <row r="121" spans="4:7" s="396" customFormat="1" x14ac:dyDescent="0.2">
      <c r="D121" s="399"/>
      <c r="G121" s="400"/>
    </row>
    <row r="122" spans="4:7" s="396" customFormat="1" x14ac:dyDescent="0.2">
      <c r="D122" s="399"/>
      <c r="G122" s="400"/>
    </row>
    <row r="123" spans="4:7" s="396" customFormat="1" x14ac:dyDescent="0.2">
      <c r="D123" s="399"/>
      <c r="G123" s="400"/>
    </row>
    <row r="124" spans="4:7" s="396" customFormat="1" x14ac:dyDescent="0.2">
      <c r="D124" s="399"/>
      <c r="G124" s="400"/>
    </row>
    <row r="125" spans="4:7" s="396" customFormat="1" x14ac:dyDescent="0.2">
      <c r="D125" s="399"/>
      <c r="G125" s="400"/>
    </row>
    <row r="126" spans="4:7" s="396" customFormat="1" x14ac:dyDescent="0.2">
      <c r="D126" s="399"/>
      <c r="G126" s="400"/>
    </row>
    <row r="127" spans="4:7" s="396" customFormat="1" x14ac:dyDescent="0.2">
      <c r="D127" s="399"/>
      <c r="G127" s="400"/>
    </row>
    <row r="128" spans="4:7" s="396" customFormat="1" x14ac:dyDescent="0.2">
      <c r="D128" s="399"/>
      <c r="G128" s="400"/>
    </row>
    <row r="129" spans="4:7" s="396" customFormat="1" x14ac:dyDescent="0.2">
      <c r="D129" s="399"/>
      <c r="G129" s="400"/>
    </row>
    <row r="130" spans="4:7" s="396" customFormat="1" x14ac:dyDescent="0.2">
      <c r="D130" s="399"/>
      <c r="G130" s="400"/>
    </row>
    <row r="131" spans="4:7" s="396" customFormat="1" x14ac:dyDescent="0.2">
      <c r="D131" s="399"/>
      <c r="G131" s="400"/>
    </row>
    <row r="132" spans="4:7" s="396" customFormat="1" x14ac:dyDescent="0.2">
      <c r="D132" s="399"/>
      <c r="G132" s="400"/>
    </row>
    <row r="133" spans="4:7" s="396" customFormat="1" x14ac:dyDescent="0.2">
      <c r="D133" s="399"/>
      <c r="G133" s="400"/>
    </row>
    <row r="134" spans="4:7" s="396" customFormat="1" x14ac:dyDescent="0.2">
      <c r="D134" s="399"/>
      <c r="G134" s="400"/>
    </row>
    <row r="135" spans="4:7" s="396" customFormat="1" x14ac:dyDescent="0.2">
      <c r="D135" s="399"/>
      <c r="G135" s="400"/>
    </row>
    <row r="136" spans="4:7" s="396" customFormat="1" x14ac:dyDescent="0.2">
      <c r="D136" s="399"/>
      <c r="G136" s="400"/>
    </row>
    <row r="137" spans="4:7" s="396" customFormat="1" x14ac:dyDescent="0.2">
      <c r="D137" s="399"/>
      <c r="G137" s="400"/>
    </row>
    <row r="138" spans="4:7" s="396" customFormat="1" x14ac:dyDescent="0.2">
      <c r="D138" s="399"/>
      <c r="G138" s="400"/>
    </row>
    <row r="139" spans="4:7" s="396" customFormat="1" x14ac:dyDescent="0.2">
      <c r="D139" s="399"/>
      <c r="G139" s="400"/>
    </row>
    <row r="140" spans="4:7" s="396" customFormat="1" x14ac:dyDescent="0.2">
      <c r="D140" s="399"/>
      <c r="G140" s="400"/>
    </row>
    <row r="141" spans="4:7" s="396" customFormat="1" x14ac:dyDescent="0.2">
      <c r="D141" s="399"/>
      <c r="G141" s="400"/>
    </row>
    <row r="142" spans="4:7" s="396" customFormat="1" x14ac:dyDescent="0.2">
      <c r="D142" s="399"/>
      <c r="G142" s="400"/>
    </row>
    <row r="143" spans="4:7" s="396" customFormat="1" x14ac:dyDescent="0.2">
      <c r="D143" s="399"/>
      <c r="G143" s="400"/>
    </row>
    <row r="144" spans="4:7" s="396" customFormat="1" x14ac:dyDescent="0.2">
      <c r="D144" s="399"/>
      <c r="G144" s="400"/>
    </row>
    <row r="145" spans="4:7" s="396" customFormat="1" x14ac:dyDescent="0.2">
      <c r="D145" s="399"/>
      <c r="G145" s="400"/>
    </row>
    <row r="146" spans="4:7" s="396" customFormat="1" x14ac:dyDescent="0.2">
      <c r="D146" s="399"/>
      <c r="G146" s="400"/>
    </row>
    <row r="147" spans="4:7" s="396" customFormat="1" x14ac:dyDescent="0.2">
      <c r="D147" s="399"/>
      <c r="G147" s="400"/>
    </row>
    <row r="148" spans="4:7" s="396" customFormat="1" x14ac:dyDescent="0.2">
      <c r="D148" s="399"/>
      <c r="G148" s="400"/>
    </row>
    <row r="149" spans="4:7" s="396" customFormat="1" x14ac:dyDescent="0.2">
      <c r="D149" s="399"/>
      <c r="G149" s="400"/>
    </row>
    <row r="150" spans="4:7" s="396" customFormat="1" x14ac:dyDescent="0.2">
      <c r="D150" s="399"/>
      <c r="G150" s="400"/>
    </row>
    <row r="151" spans="4:7" s="396" customFormat="1" x14ac:dyDescent="0.2">
      <c r="D151" s="399"/>
      <c r="G151" s="400"/>
    </row>
    <row r="152" spans="4:7" s="396" customFormat="1" x14ac:dyDescent="0.2">
      <c r="D152" s="399"/>
      <c r="G152" s="400"/>
    </row>
    <row r="153" spans="4:7" s="396" customFormat="1" x14ac:dyDescent="0.2">
      <c r="D153" s="399"/>
      <c r="G153" s="400"/>
    </row>
    <row r="154" spans="4:7" s="396" customFormat="1" x14ac:dyDescent="0.2">
      <c r="D154" s="399"/>
      <c r="G154" s="400"/>
    </row>
    <row r="155" spans="4:7" s="396" customFormat="1" x14ac:dyDescent="0.2">
      <c r="D155" s="399"/>
      <c r="G155" s="400"/>
    </row>
    <row r="156" spans="4:7" s="396" customFormat="1" x14ac:dyDescent="0.2">
      <c r="D156" s="399"/>
      <c r="G156" s="400"/>
    </row>
    <row r="157" spans="4:7" s="396" customFormat="1" x14ac:dyDescent="0.2">
      <c r="D157" s="399"/>
      <c r="G157" s="400"/>
    </row>
    <row r="158" spans="4:7" s="396" customFormat="1" x14ac:dyDescent="0.2">
      <c r="D158" s="399"/>
      <c r="G158" s="400"/>
    </row>
    <row r="159" spans="4:7" s="396" customFormat="1" x14ac:dyDescent="0.2">
      <c r="D159" s="399"/>
      <c r="G159" s="400"/>
    </row>
    <row r="160" spans="4:7" s="396" customFormat="1" x14ac:dyDescent="0.2">
      <c r="D160" s="399"/>
      <c r="G160" s="400"/>
    </row>
    <row r="161" spans="4:7" s="396" customFormat="1" x14ac:dyDescent="0.2">
      <c r="D161" s="399"/>
      <c r="G161" s="400"/>
    </row>
    <row r="162" spans="4:7" s="396" customFormat="1" x14ac:dyDescent="0.2">
      <c r="D162" s="399"/>
      <c r="G162" s="400"/>
    </row>
    <row r="163" spans="4:7" s="396" customFormat="1" x14ac:dyDescent="0.2">
      <c r="D163" s="399"/>
      <c r="G163" s="400"/>
    </row>
    <row r="164" spans="4:7" s="396" customFormat="1" x14ac:dyDescent="0.2">
      <c r="D164" s="399"/>
      <c r="G164" s="400"/>
    </row>
    <row r="165" spans="4:7" s="396" customFormat="1" x14ac:dyDescent="0.2">
      <c r="D165" s="399"/>
      <c r="G165" s="400"/>
    </row>
    <row r="166" spans="4:7" s="396" customFormat="1" x14ac:dyDescent="0.2">
      <c r="D166" s="399"/>
      <c r="G166" s="400"/>
    </row>
    <row r="167" spans="4:7" s="396" customFormat="1" x14ac:dyDescent="0.2">
      <c r="D167" s="399"/>
      <c r="G167" s="400"/>
    </row>
    <row r="168" spans="4:7" s="396" customFormat="1" x14ac:dyDescent="0.2">
      <c r="D168" s="399"/>
      <c r="G168" s="400"/>
    </row>
    <row r="169" spans="4:7" s="396" customFormat="1" x14ac:dyDescent="0.2">
      <c r="D169" s="399"/>
      <c r="G169" s="400"/>
    </row>
    <row r="170" spans="4:7" s="396" customFormat="1" x14ac:dyDescent="0.2">
      <c r="D170" s="399"/>
      <c r="G170" s="400"/>
    </row>
    <row r="171" spans="4:7" s="396" customFormat="1" x14ac:dyDescent="0.2">
      <c r="D171" s="399"/>
      <c r="G171" s="400"/>
    </row>
    <row r="172" spans="4:7" s="396" customFormat="1" x14ac:dyDescent="0.2">
      <c r="D172" s="399"/>
      <c r="G172" s="400"/>
    </row>
    <row r="173" spans="4:7" s="396" customFormat="1" x14ac:dyDescent="0.2">
      <c r="D173" s="399"/>
      <c r="G173" s="400"/>
    </row>
    <row r="174" spans="4:7" s="396" customFormat="1" x14ac:dyDescent="0.2">
      <c r="D174" s="399"/>
      <c r="G174" s="400"/>
    </row>
    <row r="175" spans="4:7" s="396" customFormat="1" x14ac:dyDescent="0.2">
      <c r="D175" s="399"/>
      <c r="G175" s="400"/>
    </row>
    <row r="176" spans="4:7" s="396" customFormat="1" x14ac:dyDescent="0.2">
      <c r="D176" s="399"/>
      <c r="G176" s="400"/>
    </row>
    <row r="177" spans="4:7" s="396" customFormat="1" x14ac:dyDescent="0.2">
      <c r="D177" s="399"/>
      <c r="G177" s="400"/>
    </row>
    <row r="178" spans="4:7" s="396" customFormat="1" x14ac:dyDescent="0.2">
      <c r="D178" s="399"/>
      <c r="G178" s="400"/>
    </row>
    <row r="179" spans="4:7" s="396" customFormat="1" x14ac:dyDescent="0.2">
      <c r="D179" s="399"/>
      <c r="G179" s="400"/>
    </row>
    <row r="180" spans="4:7" s="396" customFormat="1" x14ac:dyDescent="0.2">
      <c r="D180" s="399"/>
      <c r="G180" s="400"/>
    </row>
    <row r="181" spans="4:7" s="396" customFormat="1" x14ac:dyDescent="0.2">
      <c r="D181" s="399"/>
      <c r="G181" s="400"/>
    </row>
    <row r="182" spans="4:7" s="396" customFormat="1" x14ac:dyDescent="0.2">
      <c r="D182" s="399"/>
      <c r="G182" s="400"/>
    </row>
    <row r="183" spans="4:7" s="396" customFormat="1" x14ac:dyDescent="0.2">
      <c r="D183" s="399"/>
      <c r="G183" s="400"/>
    </row>
    <row r="184" spans="4:7" s="396" customFormat="1" x14ac:dyDescent="0.2">
      <c r="D184" s="399"/>
      <c r="G184" s="400"/>
    </row>
    <row r="185" spans="4:7" s="396" customFormat="1" x14ac:dyDescent="0.2">
      <c r="D185" s="399"/>
      <c r="G185" s="400"/>
    </row>
    <row r="186" spans="4:7" s="396" customFormat="1" x14ac:dyDescent="0.2">
      <c r="D186" s="399"/>
      <c r="G186" s="400"/>
    </row>
    <row r="187" spans="4:7" s="396" customFormat="1" x14ac:dyDescent="0.2">
      <c r="D187" s="399"/>
      <c r="G187" s="400"/>
    </row>
    <row r="188" spans="4:7" s="396" customFormat="1" x14ac:dyDescent="0.2">
      <c r="D188" s="399"/>
      <c r="G188" s="400"/>
    </row>
    <row r="189" spans="4:7" s="396" customFormat="1" x14ac:dyDescent="0.2">
      <c r="D189" s="399"/>
      <c r="G189" s="400"/>
    </row>
    <row r="190" spans="4:7" s="396" customFormat="1" x14ac:dyDescent="0.2">
      <c r="D190" s="399"/>
      <c r="G190" s="400"/>
    </row>
    <row r="191" spans="4:7" s="396" customFormat="1" x14ac:dyDescent="0.2">
      <c r="D191" s="399"/>
      <c r="G191" s="400"/>
    </row>
    <row r="192" spans="4:7" s="396" customFormat="1" x14ac:dyDescent="0.2">
      <c r="D192" s="399"/>
      <c r="G192" s="400"/>
    </row>
    <row r="193" spans="4:7" s="396" customFormat="1" x14ac:dyDescent="0.2">
      <c r="D193" s="399"/>
      <c r="G193" s="400"/>
    </row>
    <row r="194" spans="4:7" s="396" customFormat="1" x14ac:dyDescent="0.2">
      <c r="D194" s="399"/>
      <c r="G194" s="400"/>
    </row>
    <row r="195" spans="4:7" s="396" customFormat="1" x14ac:dyDescent="0.2">
      <c r="D195" s="399"/>
      <c r="G195" s="400"/>
    </row>
    <row r="196" spans="4:7" s="396" customFormat="1" x14ac:dyDescent="0.2">
      <c r="D196" s="399"/>
      <c r="G196" s="400"/>
    </row>
    <row r="197" spans="4:7" s="396" customFormat="1" x14ac:dyDescent="0.2">
      <c r="D197" s="399"/>
      <c r="G197" s="400"/>
    </row>
    <row r="198" spans="4:7" s="396" customFormat="1" x14ac:dyDescent="0.2">
      <c r="D198" s="399"/>
      <c r="G198" s="400"/>
    </row>
    <row r="199" spans="4:7" s="396" customFormat="1" x14ac:dyDescent="0.2">
      <c r="D199" s="399"/>
      <c r="G199" s="400"/>
    </row>
    <row r="200" spans="4:7" s="396" customFormat="1" x14ac:dyDescent="0.2">
      <c r="D200" s="399"/>
      <c r="G200" s="400"/>
    </row>
    <row r="201" spans="4:7" s="396" customFormat="1" x14ac:dyDescent="0.2">
      <c r="D201" s="399"/>
      <c r="G201" s="400"/>
    </row>
    <row r="202" spans="4:7" s="396" customFormat="1" x14ac:dyDescent="0.2">
      <c r="D202" s="399"/>
      <c r="G202" s="400"/>
    </row>
    <row r="203" spans="4:7" s="396" customFormat="1" x14ac:dyDescent="0.2">
      <c r="D203" s="399"/>
      <c r="G203" s="400"/>
    </row>
    <row r="204" spans="4:7" s="396" customFormat="1" x14ac:dyDescent="0.2">
      <c r="D204" s="399"/>
      <c r="G204" s="400"/>
    </row>
    <row r="205" spans="4:7" s="396" customFormat="1" x14ac:dyDescent="0.2">
      <c r="D205" s="399"/>
      <c r="G205" s="400"/>
    </row>
    <row r="206" spans="4:7" s="396" customFormat="1" x14ac:dyDescent="0.2">
      <c r="D206" s="399"/>
      <c r="G206" s="400"/>
    </row>
    <row r="207" spans="4:7" s="396" customFormat="1" x14ac:dyDescent="0.2">
      <c r="D207" s="399"/>
      <c r="G207" s="400"/>
    </row>
    <row r="208" spans="4:7" s="396" customFormat="1" x14ac:dyDescent="0.2">
      <c r="D208" s="399"/>
      <c r="G208" s="400"/>
    </row>
    <row r="209" spans="4:7" s="396" customFormat="1" x14ac:dyDescent="0.2">
      <c r="D209" s="399"/>
      <c r="G209" s="400"/>
    </row>
    <row r="210" spans="4:7" s="396" customFormat="1" x14ac:dyDescent="0.2">
      <c r="D210" s="399"/>
      <c r="G210" s="400"/>
    </row>
    <row r="211" spans="4:7" s="396" customFormat="1" x14ac:dyDescent="0.2">
      <c r="D211" s="399"/>
      <c r="G211" s="400"/>
    </row>
    <row r="212" spans="4:7" s="396" customFormat="1" x14ac:dyDescent="0.2">
      <c r="D212" s="399"/>
      <c r="G212" s="400"/>
    </row>
    <row r="213" spans="4:7" s="396" customFormat="1" x14ac:dyDescent="0.2">
      <c r="D213" s="399"/>
      <c r="G213" s="400"/>
    </row>
    <row r="214" spans="4:7" s="396" customFormat="1" x14ac:dyDescent="0.2">
      <c r="D214" s="399"/>
      <c r="G214" s="400"/>
    </row>
    <row r="215" spans="4:7" s="396" customFormat="1" x14ac:dyDescent="0.2">
      <c r="D215" s="399"/>
      <c r="G215" s="400"/>
    </row>
    <row r="216" spans="4:7" s="396" customFormat="1" x14ac:dyDescent="0.2">
      <c r="D216" s="399"/>
      <c r="G216" s="400"/>
    </row>
    <row r="217" spans="4:7" s="396" customFormat="1" x14ac:dyDescent="0.2">
      <c r="D217" s="399"/>
      <c r="G217" s="400"/>
    </row>
    <row r="218" spans="4:7" s="396" customFormat="1" x14ac:dyDescent="0.2">
      <c r="D218" s="399"/>
      <c r="G218" s="400"/>
    </row>
    <row r="219" spans="4:7" s="396" customFormat="1" x14ac:dyDescent="0.2">
      <c r="D219" s="399"/>
      <c r="G219" s="400"/>
    </row>
    <row r="220" spans="4:7" s="396" customFormat="1" x14ac:dyDescent="0.2">
      <c r="D220" s="399"/>
      <c r="G220" s="400"/>
    </row>
    <row r="221" spans="4:7" s="396" customFormat="1" x14ac:dyDescent="0.2">
      <c r="D221" s="399"/>
      <c r="G221" s="400"/>
    </row>
    <row r="222" spans="4:7" s="396" customFormat="1" x14ac:dyDescent="0.2">
      <c r="D222" s="399"/>
      <c r="G222" s="400"/>
    </row>
    <row r="223" spans="4:7" s="396" customFormat="1" x14ac:dyDescent="0.2">
      <c r="D223" s="399"/>
      <c r="G223" s="400"/>
    </row>
    <row r="224" spans="4:7" s="396" customFormat="1" x14ac:dyDescent="0.2">
      <c r="D224" s="399"/>
      <c r="G224" s="400"/>
    </row>
    <row r="225" spans="4:7" s="396" customFormat="1" x14ac:dyDescent="0.2">
      <c r="D225" s="399"/>
      <c r="G225" s="400"/>
    </row>
    <row r="226" spans="4:7" s="396" customFormat="1" x14ac:dyDescent="0.2">
      <c r="D226" s="399"/>
      <c r="G226" s="400"/>
    </row>
    <row r="227" spans="4:7" s="396" customFormat="1" x14ac:dyDescent="0.2">
      <c r="D227" s="399"/>
      <c r="G227" s="400"/>
    </row>
    <row r="228" spans="4:7" s="396" customFormat="1" x14ac:dyDescent="0.2">
      <c r="D228" s="399"/>
      <c r="G228" s="400"/>
    </row>
    <row r="229" spans="4:7" s="396" customFormat="1" x14ac:dyDescent="0.2">
      <c r="D229" s="399"/>
      <c r="G229" s="400"/>
    </row>
    <row r="230" spans="4:7" s="396" customFormat="1" x14ac:dyDescent="0.2">
      <c r="D230" s="399"/>
      <c r="G230" s="400"/>
    </row>
    <row r="231" spans="4:7" s="396" customFormat="1" x14ac:dyDescent="0.2">
      <c r="D231" s="399"/>
      <c r="G231" s="400"/>
    </row>
    <row r="232" spans="4:7" s="396" customFormat="1" x14ac:dyDescent="0.2">
      <c r="D232" s="399"/>
      <c r="G232" s="400"/>
    </row>
    <row r="233" spans="4:7" s="396" customFormat="1" x14ac:dyDescent="0.2">
      <c r="D233" s="399"/>
      <c r="G233" s="400"/>
    </row>
    <row r="234" spans="4:7" s="396" customFormat="1" x14ac:dyDescent="0.2">
      <c r="D234" s="399"/>
      <c r="G234" s="400"/>
    </row>
    <row r="235" spans="4:7" s="396" customFormat="1" x14ac:dyDescent="0.2">
      <c r="D235" s="399"/>
      <c r="G235" s="400"/>
    </row>
    <row r="236" spans="4:7" s="396" customFormat="1" x14ac:dyDescent="0.2">
      <c r="D236" s="399"/>
      <c r="G236" s="400"/>
    </row>
    <row r="237" spans="4:7" s="396" customFormat="1" x14ac:dyDescent="0.2">
      <c r="D237" s="399"/>
      <c r="G237" s="400"/>
    </row>
    <row r="238" spans="4:7" s="396" customFormat="1" x14ac:dyDescent="0.2">
      <c r="D238" s="399"/>
      <c r="G238" s="400"/>
    </row>
    <row r="239" spans="4:7" s="396" customFormat="1" x14ac:dyDescent="0.2">
      <c r="D239" s="399"/>
      <c r="G239" s="400"/>
    </row>
    <row r="240" spans="4:7" s="396" customFormat="1" x14ac:dyDescent="0.2">
      <c r="D240" s="399"/>
      <c r="G240" s="400"/>
    </row>
    <row r="241" spans="4:7" s="396" customFormat="1" x14ac:dyDescent="0.2">
      <c r="D241" s="399"/>
      <c r="G241" s="400"/>
    </row>
    <row r="242" spans="4:7" s="396" customFormat="1" x14ac:dyDescent="0.2">
      <c r="D242" s="399"/>
      <c r="G242" s="400"/>
    </row>
    <row r="243" spans="4:7" s="396" customFormat="1" x14ac:dyDescent="0.2">
      <c r="D243" s="399"/>
      <c r="G243" s="400"/>
    </row>
    <row r="244" spans="4:7" s="396" customFormat="1" x14ac:dyDescent="0.2">
      <c r="D244" s="399"/>
      <c r="G244" s="400"/>
    </row>
    <row r="245" spans="4:7" s="396" customFormat="1" x14ac:dyDescent="0.2">
      <c r="D245" s="399"/>
      <c r="G245" s="400"/>
    </row>
    <row r="246" spans="4:7" s="396" customFormat="1" x14ac:dyDescent="0.2">
      <c r="D246" s="399"/>
      <c r="G246" s="400"/>
    </row>
    <row r="247" spans="4:7" s="396" customFormat="1" x14ac:dyDescent="0.2">
      <c r="D247" s="399"/>
      <c r="G247" s="400"/>
    </row>
    <row r="248" spans="4:7" s="396" customFormat="1" x14ac:dyDescent="0.2">
      <c r="D248" s="399"/>
      <c r="G248" s="400"/>
    </row>
    <row r="249" spans="4:7" s="396" customFormat="1" x14ac:dyDescent="0.2">
      <c r="D249" s="399"/>
      <c r="G249" s="400"/>
    </row>
    <row r="250" spans="4:7" s="396" customFormat="1" x14ac:dyDescent="0.2">
      <c r="D250" s="399"/>
      <c r="G250" s="400"/>
    </row>
    <row r="251" spans="4:7" s="396" customFormat="1" x14ac:dyDescent="0.2">
      <c r="D251" s="399"/>
      <c r="G251" s="400"/>
    </row>
    <row r="252" spans="4:7" s="396" customFormat="1" x14ac:dyDescent="0.2">
      <c r="D252" s="399"/>
      <c r="G252" s="400"/>
    </row>
    <row r="253" spans="4:7" s="396" customFormat="1" x14ac:dyDescent="0.2">
      <c r="D253" s="399"/>
      <c r="G253" s="400"/>
    </row>
    <row r="254" spans="4:7" s="396" customFormat="1" x14ac:dyDescent="0.2">
      <c r="D254" s="399"/>
      <c r="G254" s="400"/>
    </row>
    <row r="255" spans="4:7" s="396" customFormat="1" x14ac:dyDescent="0.2">
      <c r="D255" s="399"/>
      <c r="G255" s="400"/>
    </row>
    <row r="256" spans="4:7" s="396" customFormat="1" x14ac:dyDescent="0.2">
      <c r="D256" s="399"/>
      <c r="G256" s="400"/>
    </row>
    <row r="257" spans="4:7" s="396" customFormat="1" x14ac:dyDescent="0.2">
      <c r="D257" s="399"/>
      <c r="G257" s="400"/>
    </row>
    <row r="258" spans="4:7" s="396" customFormat="1" x14ac:dyDescent="0.2">
      <c r="D258" s="399"/>
      <c r="G258" s="400"/>
    </row>
    <row r="259" spans="4:7" s="396" customFormat="1" x14ac:dyDescent="0.2">
      <c r="D259" s="399"/>
      <c r="G259" s="400"/>
    </row>
    <row r="260" spans="4:7" s="396" customFormat="1" x14ac:dyDescent="0.2">
      <c r="D260" s="399"/>
      <c r="G260" s="400"/>
    </row>
    <row r="261" spans="4:7" s="396" customFormat="1" x14ac:dyDescent="0.2">
      <c r="D261" s="399"/>
      <c r="G261" s="400"/>
    </row>
    <row r="262" spans="4:7" s="396" customFormat="1" x14ac:dyDescent="0.2">
      <c r="D262" s="399"/>
      <c r="G262" s="400"/>
    </row>
    <row r="263" spans="4:7" s="396" customFormat="1" x14ac:dyDescent="0.2">
      <c r="D263" s="399"/>
      <c r="G263" s="400"/>
    </row>
    <row r="264" spans="4:7" s="396" customFormat="1" x14ac:dyDescent="0.2">
      <c r="D264" s="399"/>
      <c r="G264" s="400"/>
    </row>
    <row r="265" spans="4:7" s="396" customFormat="1" x14ac:dyDescent="0.2">
      <c r="D265" s="399"/>
      <c r="G265" s="400"/>
    </row>
    <row r="266" spans="4:7" s="396" customFormat="1" x14ac:dyDescent="0.2">
      <c r="D266" s="399"/>
      <c r="G266" s="400"/>
    </row>
    <row r="267" spans="4:7" s="396" customFormat="1" x14ac:dyDescent="0.2">
      <c r="D267" s="399"/>
      <c r="G267" s="400"/>
    </row>
    <row r="268" spans="4:7" s="396" customFormat="1" x14ac:dyDescent="0.2">
      <c r="D268" s="399"/>
      <c r="G268" s="400"/>
    </row>
    <row r="269" spans="4:7" s="396" customFormat="1" x14ac:dyDescent="0.2">
      <c r="D269" s="399"/>
      <c r="G269" s="400"/>
    </row>
    <row r="270" spans="4:7" s="396" customFormat="1" x14ac:dyDescent="0.2">
      <c r="D270" s="399"/>
      <c r="G270" s="400"/>
    </row>
    <row r="271" spans="4:7" s="396" customFormat="1" x14ac:dyDescent="0.2">
      <c r="D271" s="399"/>
      <c r="G271" s="400"/>
    </row>
    <row r="272" spans="4:7" s="396" customFormat="1" x14ac:dyDescent="0.2">
      <c r="D272" s="399"/>
      <c r="G272" s="400"/>
    </row>
    <row r="273" spans="4:7" s="396" customFormat="1" x14ac:dyDescent="0.2">
      <c r="D273" s="399"/>
      <c r="G273" s="400"/>
    </row>
    <row r="274" spans="4:7" s="396" customFormat="1" x14ac:dyDescent="0.2">
      <c r="D274" s="399"/>
      <c r="G274" s="400"/>
    </row>
    <row r="275" spans="4:7" s="396" customFormat="1" x14ac:dyDescent="0.2">
      <c r="D275" s="399"/>
      <c r="G275" s="400"/>
    </row>
    <row r="276" spans="4:7" s="396" customFormat="1" x14ac:dyDescent="0.2">
      <c r="D276" s="399"/>
      <c r="G276" s="400"/>
    </row>
    <row r="277" spans="4:7" s="396" customFormat="1" x14ac:dyDescent="0.2">
      <c r="D277" s="399"/>
      <c r="G277" s="400"/>
    </row>
    <row r="278" spans="4:7" s="396" customFormat="1" x14ac:dyDescent="0.2">
      <c r="D278" s="399"/>
      <c r="G278" s="400"/>
    </row>
    <row r="279" spans="4:7" s="396" customFormat="1" x14ac:dyDescent="0.2">
      <c r="D279" s="399"/>
      <c r="G279" s="400"/>
    </row>
    <row r="280" spans="4:7" s="396" customFormat="1" x14ac:dyDescent="0.2">
      <c r="D280" s="399"/>
      <c r="G280" s="400"/>
    </row>
    <row r="281" spans="4:7" s="396" customFormat="1" x14ac:dyDescent="0.2">
      <c r="D281" s="399"/>
      <c r="G281" s="400"/>
    </row>
    <row r="282" spans="4:7" s="396" customFormat="1" x14ac:dyDescent="0.2">
      <c r="D282" s="399"/>
      <c r="G282" s="400"/>
    </row>
    <row r="283" spans="4:7" s="396" customFormat="1" x14ac:dyDescent="0.2">
      <c r="D283" s="399"/>
      <c r="G283" s="400"/>
    </row>
    <row r="284" spans="4:7" s="396" customFormat="1" x14ac:dyDescent="0.2">
      <c r="D284" s="399"/>
      <c r="G284" s="400"/>
    </row>
    <row r="285" spans="4:7" s="396" customFormat="1" x14ac:dyDescent="0.2">
      <c r="D285" s="399"/>
      <c r="G285" s="400"/>
    </row>
    <row r="286" spans="4:7" s="396" customFormat="1" x14ac:dyDescent="0.2">
      <c r="D286" s="399"/>
      <c r="G286" s="400"/>
    </row>
    <row r="287" spans="4:7" s="396" customFormat="1" x14ac:dyDescent="0.2">
      <c r="D287" s="399"/>
      <c r="G287" s="400"/>
    </row>
    <row r="288" spans="4:7" s="396" customFormat="1" x14ac:dyDescent="0.2">
      <c r="D288" s="399"/>
      <c r="G288" s="400"/>
    </row>
    <row r="289" spans="4:7" s="396" customFormat="1" x14ac:dyDescent="0.2">
      <c r="D289" s="399"/>
      <c r="G289" s="400"/>
    </row>
    <row r="290" spans="4:7" s="396" customFormat="1" x14ac:dyDescent="0.2">
      <c r="D290" s="399"/>
      <c r="G290" s="400"/>
    </row>
    <row r="291" spans="4:7" s="396" customFormat="1" x14ac:dyDescent="0.2">
      <c r="D291" s="399"/>
      <c r="G291" s="400"/>
    </row>
    <row r="292" spans="4:7" s="396" customFormat="1" x14ac:dyDescent="0.2">
      <c r="D292" s="399"/>
      <c r="G292" s="400"/>
    </row>
    <row r="293" spans="4:7" s="396" customFormat="1" x14ac:dyDescent="0.2">
      <c r="D293" s="399"/>
      <c r="G293" s="400"/>
    </row>
    <row r="294" spans="4:7" s="396" customFormat="1" x14ac:dyDescent="0.2">
      <c r="D294" s="399"/>
      <c r="G294" s="400"/>
    </row>
    <row r="295" spans="4:7" s="396" customFormat="1" x14ac:dyDescent="0.2">
      <c r="D295" s="399"/>
      <c r="G295" s="400"/>
    </row>
    <row r="296" spans="4:7" s="396" customFormat="1" x14ac:dyDescent="0.2">
      <c r="D296" s="399"/>
      <c r="G296" s="400"/>
    </row>
    <row r="297" spans="4:7" s="396" customFormat="1" x14ac:dyDescent="0.2">
      <c r="D297" s="399"/>
      <c r="G297" s="400"/>
    </row>
    <row r="298" spans="4:7" s="396" customFormat="1" x14ac:dyDescent="0.2">
      <c r="D298" s="399"/>
      <c r="G298" s="400"/>
    </row>
    <row r="299" spans="4:7" s="396" customFormat="1" x14ac:dyDescent="0.2">
      <c r="D299" s="399"/>
      <c r="G299" s="400"/>
    </row>
    <row r="300" spans="4:7" s="396" customFormat="1" x14ac:dyDescent="0.2">
      <c r="D300" s="399"/>
      <c r="G300" s="400"/>
    </row>
    <row r="301" spans="4:7" s="396" customFormat="1" x14ac:dyDescent="0.2">
      <c r="D301" s="399"/>
      <c r="G301" s="400"/>
    </row>
    <row r="302" spans="4:7" s="396" customFormat="1" x14ac:dyDescent="0.2">
      <c r="D302" s="399"/>
      <c r="G302" s="400"/>
    </row>
    <row r="303" spans="4:7" s="396" customFormat="1" x14ac:dyDescent="0.2">
      <c r="D303" s="399"/>
      <c r="G303" s="400"/>
    </row>
    <row r="304" spans="4:7" s="396" customFormat="1" x14ac:dyDescent="0.2">
      <c r="D304" s="399"/>
      <c r="G304" s="400"/>
    </row>
    <row r="305" spans="4:7" s="396" customFormat="1" x14ac:dyDescent="0.2">
      <c r="D305" s="399"/>
      <c r="G305" s="400"/>
    </row>
    <row r="306" spans="4:7" s="396" customFormat="1" x14ac:dyDescent="0.2">
      <c r="D306" s="399"/>
      <c r="G306" s="400"/>
    </row>
    <row r="307" spans="4:7" s="396" customFormat="1" x14ac:dyDescent="0.2">
      <c r="D307" s="399"/>
      <c r="G307" s="400"/>
    </row>
    <row r="308" spans="4:7" s="396" customFormat="1" x14ac:dyDescent="0.2">
      <c r="D308" s="399"/>
      <c r="G308" s="400"/>
    </row>
    <row r="309" spans="4:7" s="396" customFormat="1" x14ac:dyDescent="0.2">
      <c r="D309" s="399"/>
      <c r="G309" s="400"/>
    </row>
    <row r="310" spans="4:7" s="396" customFormat="1" x14ac:dyDescent="0.2">
      <c r="D310" s="399"/>
      <c r="G310" s="400"/>
    </row>
    <row r="311" spans="4:7" s="396" customFormat="1" x14ac:dyDescent="0.2">
      <c r="D311" s="399"/>
      <c r="G311" s="400"/>
    </row>
    <row r="312" spans="4:7" s="396" customFormat="1" x14ac:dyDescent="0.2">
      <c r="D312" s="399"/>
      <c r="G312" s="400"/>
    </row>
    <row r="313" spans="4:7" s="396" customFormat="1" x14ac:dyDescent="0.2">
      <c r="D313" s="399"/>
      <c r="G313" s="400"/>
    </row>
    <row r="314" spans="4:7" s="396" customFormat="1" x14ac:dyDescent="0.2">
      <c r="D314" s="399"/>
      <c r="G314" s="400"/>
    </row>
    <row r="315" spans="4:7" s="396" customFormat="1" x14ac:dyDescent="0.2">
      <c r="D315" s="399"/>
      <c r="G315" s="400"/>
    </row>
    <row r="316" spans="4:7" s="396" customFormat="1" x14ac:dyDescent="0.2">
      <c r="D316" s="399"/>
      <c r="G316" s="400"/>
    </row>
    <row r="317" spans="4:7" s="396" customFormat="1" x14ac:dyDescent="0.2">
      <c r="D317" s="399"/>
      <c r="G317" s="400"/>
    </row>
    <row r="318" spans="4:7" s="396" customFormat="1" x14ac:dyDescent="0.2">
      <c r="D318" s="399"/>
      <c r="G318" s="400"/>
    </row>
    <row r="319" spans="4:7" s="396" customFormat="1" x14ac:dyDescent="0.2">
      <c r="D319" s="399"/>
      <c r="G319" s="400"/>
    </row>
    <row r="320" spans="4:7" s="396" customFormat="1" x14ac:dyDescent="0.2">
      <c r="D320" s="399"/>
      <c r="G320" s="400"/>
    </row>
    <row r="321" spans="4:7" s="396" customFormat="1" x14ac:dyDescent="0.2">
      <c r="D321" s="399"/>
      <c r="G321" s="400"/>
    </row>
    <row r="322" spans="4:7" s="396" customFormat="1" x14ac:dyDescent="0.2">
      <c r="D322" s="399"/>
      <c r="G322" s="400"/>
    </row>
    <row r="323" spans="4:7" s="396" customFormat="1" x14ac:dyDescent="0.2">
      <c r="D323" s="399"/>
      <c r="G323" s="400"/>
    </row>
    <row r="324" spans="4:7" s="396" customFormat="1" x14ac:dyDescent="0.2">
      <c r="D324" s="399"/>
      <c r="G324" s="400"/>
    </row>
    <row r="325" spans="4:7" s="396" customFormat="1" x14ac:dyDescent="0.2">
      <c r="D325" s="399"/>
      <c r="G325" s="400"/>
    </row>
    <row r="326" spans="4:7" s="396" customFormat="1" x14ac:dyDescent="0.2">
      <c r="D326" s="399"/>
      <c r="G326" s="400"/>
    </row>
    <row r="327" spans="4:7" s="396" customFormat="1" x14ac:dyDescent="0.2">
      <c r="D327" s="399"/>
      <c r="G327" s="400"/>
    </row>
    <row r="328" spans="4:7" s="396" customFormat="1" x14ac:dyDescent="0.2">
      <c r="D328" s="399"/>
      <c r="G328" s="400"/>
    </row>
    <row r="329" spans="4:7" s="396" customFormat="1" x14ac:dyDescent="0.2">
      <c r="D329" s="399"/>
      <c r="G329" s="400"/>
    </row>
    <row r="330" spans="4:7" s="396" customFormat="1" x14ac:dyDescent="0.2">
      <c r="D330" s="399"/>
      <c r="G330" s="400"/>
    </row>
    <row r="331" spans="4:7" s="396" customFormat="1" x14ac:dyDescent="0.2">
      <c r="D331" s="399"/>
      <c r="G331" s="400"/>
    </row>
    <row r="332" spans="4:7" s="396" customFormat="1" x14ac:dyDescent="0.2">
      <c r="D332" s="399"/>
      <c r="G332" s="400"/>
    </row>
    <row r="333" spans="4:7" s="396" customFormat="1" x14ac:dyDescent="0.2">
      <c r="D333" s="399"/>
      <c r="G333" s="400"/>
    </row>
    <row r="334" spans="4:7" s="396" customFormat="1" x14ac:dyDescent="0.2">
      <c r="D334" s="399"/>
      <c r="G334" s="400"/>
    </row>
    <row r="335" spans="4:7" s="396" customFormat="1" x14ac:dyDescent="0.2">
      <c r="D335" s="399"/>
      <c r="G335" s="400"/>
    </row>
    <row r="336" spans="4:7" s="396" customFormat="1" x14ac:dyDescent="0.2">
      <c r="D336" s="399"/>
      <c r="G336" s="400"/>
    </row>
    <row r="337" spans="4:7" s="396" customFormat="1" x14ac:dyDescent="0.2">
      <c r="D337" s="399"/>
      <c r="G337" s="400"/>
    </row>
    <row r="338" spans="4:7" s="396" customFormat="1" x14ac:dyDescent="0.2">
      <c r="D338" s="399"/>
      <c r="G338" s="400"/>
    </row>
    <row r="339" spans="4:7" s="396" customFormat="1" x14ac:dyDescent="0.2">
      <c r="D339" s="399"/>
      <c r="G339" s="400"/>
    </row>
    <row r="340" spans="4:7" s="396" customFormat="1" x14ac:dyDescent="0.2">
      <c r="D340" s="399"/>
      <c r="G340" s="400"/>
    </row>
    <row r="341" spans="4:7" s="396" customFormat="1" x14ac:dyDescent="0.2">
      <c r="D341" s="399"/>
      <c r="G341" s="400"/>
    </row>
    <row r="342" spans="4:7" s="396" customFormat="1" x14ac:dyDescent="0.2">
      <c r="D342" s="399"/>
      <c r="G342" s="400"/>
    </row>
    <row r="343" spans="4:7" s="396" customFormat="1" x14ac:dyDescent="0.2">
      <c r="D343" s="399"/>
      <c r="G343" s="400"/>
    </row>
    <row r="344" spans="4:7" s="396" customFormat="1" x14ac:dyDescent="0.2">
      <c r="D344" s="399"/>
      <c r="G344" s="400"/>
    </row>
    <row r="345" spans="4:7" s="396" customFormat="1" x14ac:dyDescent="0.2">
      <c r="D345" s="399"/>
      <c r="G345" s="400"/>
    </row>
    <row r="346" spans="4:7" s="396" customFormat="1" x14ac:dyDescent="0.2">
      <c r="D346" s="399"/>
      <c r="G346" s="400"/>
    </row>
    <row r="347" spans="4:7" s="396" customFormat="1" x14ac:dyDescent="0.2">
      <c r="D347" s="399"/>
      <c r="G347" s="400"/>
    </row>
    <row r="348" spans="4:7" s="396" customFormat="1" x14ac:dyDescent="0.2">
      <c r="D348" s="399"/>
      <c r="G348" s="400"/>
    </row>
    <row r="349" spans="4:7" s="396" customFormat="1" x14ac:dyDescent="0.2">
      <c r="D349" s="399"/>
      <c r="G349" s="400"/>
    </row>
    <row r="350" spans="4:7" s="396" customFormat="1" x14ac:dyDescent="0.2">
      <c r="D350" s="399"/>
      <c r="G350" s="400"/>
    </row>
    <row r="351" spans="4:7" s="396" customFormat="1" x14ac:dyDescent="0.2">
      <c r="D351" s="399"/>
      <c r="G351" s="400"/>
    </row>
    <row r="352" spans="4:7" s="396" customFormat="1" x14ac:dyDescent="0.2">
      <c r="D352" s="399"/>
      <c r="G352" s="400"/>
    </row>
    <row r="353" spans="4:7" s="396" customFormat="1" x14ac:dyDescent="0.2">
      <c r="D353" s="399"/>
      <c r="G353" s="400"/>
    </row>
    <row r="354" spans="4:7" s="396" customFormat="1" x14ac:dyDescent="0.2">
      <c r="D354" s="399"/>
      <c r="G354" s="400"/>
    </row>
    <row r="355" spans="4:7" s="396" customFormat="1" x14ac:dyDescent="0.2">
      <c r="D355" s="399"/>
      <c r="G355" s="400"/>
    </row>
    <row r="356" spans="4:7" s="396" customFormat="1" x14ac:dyDescent="0.2">
      <c r="D356" s="399"/>
      <c r="G356" s="400"/>
    </row>
    <row r="357" spans="4:7" s="396" customFormat="1" x14ac:dyDescent="0.2">
      <c r="D357" s="399"/>
      <c r="G357" s="400"/>
    </row>
    <row r="358" spans="4:7" s="396" customFormat="1" x14ac:dyDescent="0.2">
      <c r="D358" s="399"/>
      <c r="G358" s="400"/>
    </row>
    <row r="359" spans="4:7" s="396" customFormat="1" x14ac:dyDescent="0.2">
      <c r="D359" s="399"/>
      <c r="G359" s="400"/>
    </row>
    <row r="360" spans="4:7" s="396" customFormat="1" x14ac:dyDescent="0.2">
      <c r="D360" s="399"/>
      <c r="G360" s="400"/>
    </row>
    <row r="361" spans="4:7" s="396" customFormat="1" x14ac:dyDescent="0.2">
      <c r="D361" s="399"/>
      <c r="G361" s="400"/>
    </row>
    <row r="362" spans="4:7" s="396" customFormat="1" x14ac:dyDescent="0.2">
      <c r="D362" s="399"/>
      <c r="G362" s="400"/>
    </row>
    <row r="363" spans="4:7" s="396" customFormat="1" x14ac:dyDescent="0.2">
      <c r="D363" s="399"/>
      <c r="G363" s="400"/>
    </row>
    <row r="364" spans="4:7" s="396" customFormat="1" x14ac:dyDescent="0.2">
      <c r="D364" s="399"/>
      <c r="G364" s="400"/>
    </row>
    <row r="365" spans="4:7" s="396" customFormat="1" x14ac:dyDescent="0.2">
      <c r="D365" s="399"/>
      <c r="G365" s="400"/>
    </row>
    <row r="366" spans="4:7" s="396" customFormat="1" x14ac:dyDescent="0.2">
      <c r="D366" s="399"/>
      <c r="G366" s="400"/>
    </row>
    <row r="367" spans="4:7" s="396" customFormat="1" x14ac:dyDescent="0.2">
      <c r="D367" s="399"/>
      <c r="G367" s="400"/>
    </row>
    <row r="368" spans="4:7" s="396" customFormat="1" x14ac:dyDescent="0.2">
      <c r="D368" s="399"/>
      <c r="G368" s="400"/>
    </row>
    <row r="369" spans="4:7" s="396" customFormat="1" x14ac:dyDescent="0.2">
      <c r="D369" s="399"/>
      <c r="G369" s="400"/>
    </row>
    <row r="370" spans="4:7" s="396" customFormat="1" x14ac:dyDescent="0.2">
      <c r="D370" s="399"/>
      <c r="G370" s="400"/>
    </row>
    <row r="371" spans="4:7" s="396" customFormat="1" x14ac:dyDescent="0.2">
      <c r="D371" s="399"/>
      <c r="G371" s="400"/>
    </row>
    <row r="372" spans="4:7" s="396" customFormat="1" x14ac:dyDescent="0.2">
      <c r="D372" s="399"/>
      <c r="G372" s="400"/>
    </row>
    <row r="373" spans="4:7" s="396" customFormat="1" x14ac:dyDescent="0.2">
      <c r="D373" s="399"/>
      <c r="G373" s="400"/>
    </row>
    <row r="374" spans="4:7" s="396" customFormat="1" x14ac:dyDescent="0.2">
      <c r="D374" s="399"/>
      <c r="G374" s="400"/>
    </row>
    <row r="375" spans="4:7" s="396" customFormat="1" x14ac:dyDescent="0.2">
      <c r="D375" s="399"/>
      <c r="G375" s="400"/>
    </row>
    <row r="376" spans="4:7" s="396" customFormat="1" x14ac:dyDescent="0.2">
      <c r="D376" s="399"/>
      <c r="G376" s="400"/>
    </row>
    <row r="377" spans="4:7" s="396" customFormat="1" x14ac:dyDescent="0.2">
      <c r="D377" s="399"/>
      <c r="G377" s="400"/>
    </row>
    <row r="378" spans="4:7" s="396" customFormat="1" x14ac:dyDescent="0.2">
      <c r="D378" s="399"/>
      <c r="G378" s="400"/>
    </row>
    <row r="379" spans="4:7" s="396" customFormat="1" x14ac:dyDescent="0.2">
      <c r="D379" s="399"/>
      <c r="G379" s="400"/>
    </row>
    <row r="380" spans="4:7" s="396" customFormat="1" x14ac:dyDescent="0.2">
      <c r="D380" s="399"/>
      <c r="G380" s="400"/>
    </row>
    <row r="381" spans="4:7" s="396" customFormat="1" x14ac:dyDescent="0.2">
      <c r="D381" s="399"/>
      <c r="G381" s="400"/>
    </row>
    <row r="382" spans="4:7" s="396" customFormat="1" x14ac:dyDescent="0.2">
      <c r="D382" s="399"/>
      <c r="G382" s="400"/>
    </row>
    <row r="383" spans="4:7" s="396" customFormat="1" x14ac:dyDescent="0.2">
      <c r="D383" s="399"/>
      <c r="G383" s="400"/>
    </row>
    <row r="384" spans="4:7" s="396" customFormat="1" x14ac:dyDescent="0.2">
      <c r="D384" s="399"/>
      <c r="G384" s="400"/>
    </row>
    <row r="385" spans="4:7" s="396" customFormat="1" x14ac:dyDescent="0.2">
      <c r="D385" s="399"/>
      <c r="G385" s="400"/>
    </row>
    <row r="386" spans="4:7" s="396" customFormat="1" x14ac:dyDescent="0.2">
      <c r="D386" s="399"/>
      <c r="G386" s="400"/>
    </row>
    <row r="387" spans="4:7" s="396" customFormat="1" x14ac:dyDescent="0.2">
      <c r="D387" s="399"/>
      <c r="G387" s="400"/>
    </row>
    <row r="388" spans="4:7" s="396" customFormat="1" x14ac:dyDescent="0.2">
      <c r="D388" s="399"/>
      <c r="G388" s="400"/>
    </row>
    <row r="389" spans="4:7" s="396" customFormat="1" x14ac:dyDescent="0.2">
      <c r="D389" s="399"/>
      <c r="G389" s="400"/>
    </row>
    <row r="390" spans="4:7" s="396" customFormat="1" x14ac:dyDescent="0.2">
      <c r="D390" s="399"/>
      <c r="G390" s="400"/>
    </row>
    <row r="391" spans="4:7" s="396" customFormat="1" x14ac:dyDescent="0.2">
      <c r="D391" s="399"/>
      <c r="G391" s="400"/>
    </row>
    <row r="392" spans="4:7" s="396" customFormat="1" x14ac:dyDescent="0.2">
      <c r="D392" s="399"/>
      <c r="G392" s="400"/>
    </row>
    <row r="393" spans="4:7" s="396" customFormat="1" x14ac:dyDescent="0.2">
      <c r="D393" s="399"/>
      <c r="G393" s="400"/>
    </row>
    <row r="394" spans="4:7" s="396" customFormat="1" x14ac:dyDescent="0.2">
      <c r="D394" s="399"/>
      <c r="G394" s="400"/>
    </row>
    <row r="395" spans="4:7" s="396" customFormat="1" x14ac:dyDescent="0.2">
      <c r="D395" s="399"/>
      <c r="G395" s="400"/>
    </row>
    <row r="396" spans="4:7" s="396" customFormat="1" x14ac:dyDescent="0.2">
      <c r="D396" s="399"/>
      <c r="G396" s="400"/>
    </row>
    <row r="397" spans="4:7" s="396" customFormat="1" x14ac:dyDescent="0.2">
      <c r="D397" s="399"/>
      <c r="G397" s="400"/>
    </row>
    <row r="398" spans="4:7" s="396" customFormat="1" x14ac:dyDescent="0.2">
      <c r="D398" s="399"/>
      <c r="G398" s="400"/>
    </row>
    <row r="399" spans="4:7" s="396" customFormat="1" x14ac:dyDescent="0.2">
      <c r="D399" s="399"/>
      <c r="G399" s="400"/>
    </row>
    <row r="400" spans="4:7" s="396" customFormat="1" x14ac:dyDescent="0.2">
      <c r="D400" s="399"/>
      <c r="G400" s="400"/>
    </row>
    <row r="401" spans="4:7" s="396" customFormat="1" x14ac:dyDescent="0.2">
      <c r="D401" s="399"/>
      <c r="G401" s="400"/>
    </row>
    <row r="402" spans="4:7" s="396" customFormat="1" x14ac:dyDescent="0.2">
      <c r="D402" s="399"/>
      <c r="G402" s="400"/>
    </row>
    <row r="403" spans="4:7" s="396" customFormat="1" x14ac:dyDescent="0.2">
      <c r="D403" s="399"/>
      <c r="G403" s="400"/>
    </row>
    <row r="404" spans="4:7" s="396" customFormat="1" x14ac:dyDescent="0.2">
      <c r="D404" s="399"/>
      <c r="G404" s="400"/>
    </row>
    <row r="405" spans="4:7" s="396" customFormat="1" x14ac:dyDescent="0.2">
      <c r="D405" s="399"/>
      <c r="G405" s="400"/>
    </row>
    <row r="406" spans="4:7" s="396" customFormat="1" x14ac:dyDescent="0.2">
      <c r="D406" s="399"/>
      <c r="G406" s="400"/>
    </row>
    <row r="407" spans="4:7" s="396" customFormat="1" x14ac:dyDescent="0.2">
      <c r="D407" s="399"/>
      <c r="G407" s="400"/>
    </row>
    <row r="408" spans="4:7" s="396" customFormat="1" x14ac:dyDescent="0.2">
      <c r="D408" s="399"/>
      <c r="G408" s="400"/>
    </row>
    <row r="409" spans="4:7" s="396" customFormat="1" x14ac:dyDescent="0.2">
      <c r="D409" s="399"/>
      <c r="G409" s="400"/>
    </row>
    <row r="410" spans="4:7" s="396" customFormat="1" x14ac:dyDescent="0.2">
      <c r="D410" s="399"/>
      <c r="G410" s="400"/>
    </row>
    <row r="411" spans="4:7" s="396" customFormat="1" x14ac:dyDescent="0.2">
      <c r="D411" s="399"/>
      <c r="G411" s="400"/>
    </row>
    <row r="412" spans="4:7" s="396" customFormat="1" x14ac:dyDescent="0.2">
      <c r="D412" s="399"/>
      <c r="G412" s="400"/>
    </row>
    <row r="413" spans="4:7" s="396" customFormat="1" x14ac:dyDescent="0.2">
      <c r="D413" s="399"/>
      <c r="G413" s="400"/>
    </row>
    <row r="414" spans="4:7" s="396" customFormat="1" x14ac:dyDescent="0.2">
      <c r="D414" s="399"/>
      <c r="G414" s="400"/>
    </row>
    <row r="415" spans="4:7" s="396" customFormat="1" x14ac:dyDescent="0.2">
      <c r="D415" s="399"/>
      <c r="G415" s="400"/>
    </row>
    <row r="416" spans="4:7" s="396" customFormat="1" x14ac:dyDescent="0.2">
      <c r="D416" s="399"/>
      <c r="G416" s="400"/>
    </row>
    <row r="417" spans="4:7" s="396" customFormat="1" x14ac:dyDescent="0.2">
      <c r="D417" s="399"/>
      <c r="G417" s="400"/>
    </row>
    <row r="418" spans="4:7" s="396" customFormat="1" x14ac:dyDescent="0.2">
      <c r="D418" s="399"/>
      <c r="G418" s="400"/>
    </row>
    <row r="419" spans="4:7" s="396" customFormat="1" x14ac:dyDescent="0.2">
      <c r="D419" s="399"/>
      <c r="G419" s="400"/>
    </row>
    <row r="420" spans="4:7" s="396" customFormat="1" x14ac:dyDescent="0.2">
      <c r="D420" s="399"/>
      <c r="G420" s="400"/>
    </row>
    <row r="421" spans="4:7" s="396" customFormat="1" x14ac:dyDescent="0.2">
      <c r="D421" s="399"/>
      <c r="G421" s="400"/>
    </row>
    <row r="422" spans="4:7" s="396" customFormat="1" x14ac:dyDescent="0.2">
      <c r="D422" s="399"/>
      <c r="G422" s="400"/>
    </row>
    <row r="423" spans="4:7" s="396" customFormat="1" x14ac:dyDescent="0.2">
      <c r="D423" s="399"/>
      <c r="G423" s="400"/>
    </row>
    <row r="424" spans="4:7" s="396" customFormat="1" x14ac:dyDescent="0.2">
      <c r="D424" s="399"/>
      <c r="G424" s="400"/>
    </row>
    <row r="425" spans="4:7" s="396" customFormat="1" x14ac:dyDescent="0.2">
      <c r="D425" s="399"/>
      <c r="G425" s="400"/>
    </row>
    <row r="426" spans="4:7" s="396" customFormat="1" x14ac:dyDescent="0.2">
      <c r="D426" s="399"/>
      <c r="G426" s="400"/>
    </row>
    <row r="427" spans="4:7" s="396" customFormat="1" x14ac:dyDescent="0.2">
      <c r="D427" s="399"/>
      <c r="G427" s="400"/>
    </row>
    <row r="428" spans="4:7" s="396" customFormat="1" x14ac:dyDescent="0.2">
      <c r="D428" s="399"/>
      <c r="G428" s="400"/>
    </row>
    <row r="429" spans="4:7" s="396" customFormat="1" x14ac:dyDescent="0.2">
      <c r="D429" s="399"/>
      <c r="G429" s="400"/>
    </row>
    <row r="430" spans="4:7" s="396" customFormat="1" x14ac:dyDescent="0.2">
      <c r="D430" s="399"/>
      <c r="G430" s="400"/>
    </row>
    <row r="431" spans="4:7" s="396" customFormat="1" x14ac:dyDescent="0.2">
      <c r="D431" s="399"/>
      <c r="G431" s="400"/>
    </row>
    <row r="432" spans="4:7" s="396" customFormat="1" x14ac:dyDescent="0.2">
      <c r="D432" s="399"/>
      <c r="G432" s="400"/>
    </row>
    <row r="433" spans="4:7" s="396" customFormat="1" x14ac:dyDescent="0.2">
      <c r="D433" s="399"/>
      <c r="G433" s="400"/>
    </row>
    <row r="434" spans="4:7" s="396" customFormat="1" x14ac:dyDescent="0.2">
      <c r="D434" s="399"/>
      <c r="G434" s="400"/>
    </row>
    <row r="435" spans="4:7" s="396" customFormat="1" x14ac:dyDescent="0.2">
      <c r="D435" s="399"/>
      <c r="G435" s="400"/>
    </row>
    <row r="436" spans="4:7" s="396" customFormat="1" x14ac:dyDescent="0.2">
      <c r="D436" s="399"/>
      <c r="G436" s="400"/>
    </row>
    <row r="437" spans="4:7" s="396" customFormat="1" x14ac:dyDescent="0.2">
      <c r="D437" s="399"/>
      <c r="G437" s="400"/>
    </row>
    <row r="438" spans="4:7" s="396" customFormat="1" x14ac:dyDescent="0.2">
      <c r="D438" s="399"/>
      <c r="G438" s="400"/>
    </row>
    <row r="439" spans="4:7" s="396" customFormat="1" x14ac:dyDescent="0.2">
      <c r="D439" s="399"/>
      <c r="G439" s="400"/>
    </row>
    <row r="440" spans="4:7" s="396" customFormat="1" x14ac:dyDescent="0.2">
      <c r="D440" s="399"/>
      <c r="G440" s="400"/>
    </row>
    <row r="441" spans="4:7" s="396" customFormat="1" x14ac:dyDescent="0.2">
      <c r="D441" s="399"/>
      <c r="G441" s="400"/>
    </row>
    <row r="442" spans="4:7" s="396" customFormat="1" x14ac:dyDescent="0.2">
      <c r="D442" s="399"/>
      <c r="G442" s="400"/>
    </row>
    <row r="443" spans="4:7" s="396" customFormat="1" x14ac:dyDescent="0.2">
      <c r="D443" s="399"/>
      <c r="G443" s="400"/>
    </row>
    <row r="444" spans="4:7" s="396" customFormat="1" x14ac:dyDescent="0.2">
      <c r="D444" s="399"/>
      <c r="G444" s="400"/>
    </row>
    <row r="445" spans="4:7" s="396" customFormat="1" x14ac:dyDescent="0.2">
      <c r="D445" s="399"/>
      <c r="G445" s="400"/>
    </row>
    <row r="446" spans="4:7" s="396" customFormat="1" x14ac:dyDescent="0.2">
      <c r="D446" s="399"/>
      <c r="G446" s="400"/>
    </row>
    <row r="447" spans="4:7" s="396" customFormat="1" x14ac:dyDescent="0.2">
      <c r="D447" s="399"/>
      <c r="G447" s="400"/>
    </row>
    <row r="448" spans="4:7" s="396" customFormat="1" x14ac:dyDescent="0.2">
      <c r="D448" s="399"/>
      <c r="G448" s="400"/>
    </row>
    <row r="449" spans="4:7" s="396" customFormat="1" x14ac:dyDescent="0.2">
      <c r="D449" s="399"/>
      <c r="G449" s="400"/>
    </row>
    <row r="450" spans="4:7" s="396" customFormat="1" x14ac:dyDescent="0.2">
      <c r="D450" s="399"/>
      <c r="G450" s="400"/>
    </row>
    <row r="451" spans="4:7" s="396" customFormat="1" x14ac:dyDescent="0.2">
      <c r="D451" s="399"/>
      <c r="G451" s="400"/>
    </row>
    <row r="452" spans="4:7" s="396" customFormat="1" x14ac:dyDescent="0.2">
      <c r="D452" s="399"/>
      <c r="G452" s="400"/>
    </row>
    <row r="453" spans="4:7" s="396" customFormat="1" x14ac:dyDescent="0.2">
      <c r="D453" s="399"/>
      <c r="G453" s="400"/>
    </row>
  </sheetData>
  <sheetProtection password="8C55" sheet="1"/>
  <mergeCells count="28">
    <mergeCell ref="A1:O1"/>
    <mergeCell ref="B25:O33"/>
    <mergeCell ref="B2:O2"/>
    <mergeCell ref="B3:B24"/>
    <mergeCell ref="C24:O24"/>
    <mergeCell ref="L7:M8"/>
    <mergeCell ref="K9:M9"/>
    <mergeCell ref="C22:N23"/>
    <mergeCell ref="J3:M3"/>
    <mergeCell ref="L13:M13"/>
    <mergeCell ref="K7:K8"/>
    <mergeCell ref="K17:M18"/>
    <mergeCell ref="K4:M4"/>
    <mergeCell ref="K15:M15"/>
    <mergeCell ref="K16:M16"/>
    <mergeCell ref="K11:M11"/>
    <mergeCell ref="K12:M12"/>
    <mergeCell ref="K5:M5"/>
    <mergeCell ref="D4:E4"/>
    <mergeCell ref="J17:J18"/>
    <mergeCell ref="J5:J10"/>
    <mergeCell ref="D3:E3"/>
    <mergeCell ref="K19:M19"/>
    <mergeCell ref="O3:O23"/>
    <mergeCell ref="K6:M6"/>
    <mergeCell ref="K10:M10"/>
    <mergeCell ref="L14:M14"/>
    <mergeCell ref="J11:J12"/>
  </mergeCells>
  <phoneticPr fontId="0" type="noConversion"/>
  <hyperlinks>
    <hyperlink ref="F3" r:id="rId1"/>
    <hyperlink ref="B2:O2" r:id="rId2" display="   Selim İlçe Milli Eğitim Müdürlüğü"/>
    <hyperlink ref="C24" r:id="rId3" display="www.nasityilmaz.com.tr"/>
  </hyperlinks>
  <pageMargins left="0.74803149606299213" right="0.74803149606299213" top="0.98425196850393704" bottom="0.98425196850393704" header="0.51181102362204722" footer="0.51181102362204722"/>
  <pageSetup paperSize="9" orientation="landscape" horizontalDpi="4294967293" verticalDpi="300" r:id="rId4"/>
  <headerFooter alignWithMargins="0"/>
  <cellWatches>
    <cellWatch r="E5"/>
  </cellWatches>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Y141"/>
  <sheetViews>
    <sheetView workbookViewId="0">
      <pane xSplit="3" ySplit="8" topLeftCell="D9" activePane="bottomRight" state="frozen"/>
      <selection activeCell="E64" sqref="E64:P64"/>
      <selection pane="topRight" activeCell="E64" sqref="E64:P64"/>
      <selection pane="bottomLeft" activeCell="E64" sqref="E64:P64"/>
      <selection pane="bottomRight" activeCell="D9" sqref="D9"/>
    </sheetView>
  </sheetViews>
  <sheetFormatPr defaultRowHeight="12.75" x14ac:dyDescent="0.2"/>
  <cols>
    <col min="1" max="1" width="2.85546875" style="27" customWidth="1"/>
    <col min="2" max="2" width="4.42578125" style="27" customWidth="1"/>
    <col min="3" max="3" width="17.85546875" style="27" customWidth="1"/>
    <col min="4" max="4" width="0.42578125" style="27" hidden="1" customWidth="1"/>
    <col min="5" max="5" width="70.7109375" style="27" customWidth="1"/>
    <col min="6" max="6" width="29.85546875" style="27" hidden="1" customWidth="1"/>
    <col min="7" max="7" width="35.140625" style="27" hidden="1" customWidth="1"/>
    <col min="8" max="8" width="26.28515625" style="27" hidden="1" customWidth="1"/>
    <col min="9" max="9" width="31.5703125" style="27" hidden="1" customWidth="1"/>
    <col min="10" max="10" width="26.85546875" style="27" hidden="1" customWidth="1"/>
    <col min="11" max="11" width="27.42578125" style="27" hidden="1" customWidth="1"/>
    <col min="12" max="12" width="30" style="27" hidden="1" customWidth="1"/>
    <col min="13" max="13" width="25.28515625" style="27" hidden="1" customWidth="1"/>
    <col min="14" max="14" width="22.140625" style="27" hidden="1" customWidth="1"/>
    <col min="15" max="15" width="19.85546875" style="27" hidden="1" customWidth="1"/>
    <col min="16" max="16" width="17.42578125" style="27" hidden="1" customWidth="1"/>
    <col min="17" max="17" width="9.5703125" style="27" customWidth="1"/>
    <col min="18" max="16384" width="9.140625" style="27"/>
  </cols>
  <sheetData>
    <row r="1" spans="1:25" ht="21" customHeight="1" x14ac:dyDescent="0.25">
      <c r="A1" s="519" t="s">
        <v>802</v>
      </c>
      <c r="B1" s="519"/>
      <c r="C1" s="519"/>
      <c r="D1" s="519"/>
      <c r="E1" s="519"/>
      <c r="F1" s="519"/>
      <c r="G1" s="519"/>
      <c r="H1" s="519"/>
      <c r="I1" s="519"/>
      <c r="J1" s="519"/>
      <c r="K1" s="519"/>
      <c r="L1" s="519"/>
      <c r="M1" s="519"/>
      <c r="N1" s="519"/>
      <c r="O1" s="519"/>
      <c r="P1" s="519"/>
      <c r="Q1" s="519"/>
      <c r="R1" s="519"/>
      <c r="S1" s="519"/>
    </row>
    <row r="2" spans="1:25" ht="17.25" customHeight="1" x14ac:dyDescent="0.25">
      <c r="A2" s="576" t="str">
        <f>ANASAYFA!$K$5</f>
        <v>2018-2019 Eğitim Öğretim Yılı</v>
      </c>
      <c r="B2" s="576"/>
      <c r="C2" s="576"/>
      <c r="D2" s="576"/>
      <c r="E2" s="576"/>
      <c r="F2" s="576"/>
      <c r="G2" s="576"/>
      <c r="H2" s="576"/>
      <c r="I2" s="576"/>
      <c r="J2" s="576"/>
      <c r="K2" s="576"/>
      <c r="L2" s="576"/>
      <c r="M2" s="576"/>
      <c r="N2" s="576"/>
      <c r="O2" s="576"/>
      <c r="P2" s="576"/>
      <c r="Q2" s="576"/>
      <c r="R2" s="576"/>
    </row>
    <row r="3" spans="1:25" ht="5.25" customHeight="1" x14ac:dyDescent="0.25">
      <c r="A3" s="29"/>
      <c r="B3" s="29"/>
      <c r="C3" s="29"/>
      <c r="D3" s="29"/>
      <c r="E3" s="29"/>
    </row>
    <row r="4" spans="1:25" ht="16.5" customHeight="1" x14ac:dyDescent="0.2">
      <c r="A4" s="488" t="s">
        <v>7</v>
      </c>
      <c r="B4" s="488"/>
      <c r="C4" s="30" t="s">
        <v>6</v>
      </c>
      <c r="D4" s="30" t="s">
        <v>8</v>
      </c>
      <c r="E4" s="481" t="str">
        <f>[2]aa!F4</f>
        <v>Ders Öğretmeni</v>
      </c>
      <c r="F4" s="481"/>
      <c r="G4" s="481"/>
      <c r="H4" s="481"/>
      <c r="I4" s="481"/>
      <c r="J4" s="70"/>
      <c r="K4" s="515" t="s">
        <v>10</v>
      </c>
      <c r="L4" s="515"/>
      <c r="M4" s="515"/>
      <c r="N4" s="515"/>
      <c r="O4" s="515"/>
      <c r="P4" s="515"/>
      <c r="Q4" s="515"/>
      <c r="R4" s="515"/>
      <c r="S4" s="515"/>
      <c r="T4" s="577"/>
      <c r="U4" s="577"/>
      <c r="V4" s="577"/>
      <c r="W4" s="577"/>
      <c r="X4" s="577"/>
    </row>
    <row r="5" spans="1:25" ht="15.75" customHeight="1" x14ac:dyDescent="0.2">
      <c r="A5" s="489">
        <f>ANASAYFA!$L$13</f>
        <v>7</v>
      </c>
      <c r="B5" s="489"/>
      <c r="C5" s="33" t="str">
        <f>ANASAYFA!$L$14</f>
        <v>A</v>
      </c>
      <c r="D5" s="351" t="str">
        <f>ANASAYFA!E5</f>
        <v>Türkçe</v>
      </c>
      <c r="E5" s="515" t="str">
        <f>ANASAYFA!F5</f>
        <v>Naşit YILMAZ</v>
      </c>
      <c r="F5" s="515"/>
      <c r="G5" s="515"/>
      <c r="H5" s="515"/>
      <c r="I5" s="515"/>
      <c r="J5" s="515"/>
      <c r="K5" s="515"/>
      <c r="L5" s="515"/>
      <c r="M5" s="515"/>
      <c r="Q5" s="578" t="str">
        <f>ANASAYFA!L7</f>
        <v>01/03/2019</v>
      </c>
      <c r="R5" s="578"/>
      <c r="S5" s="578"/>
    </row>
    <row r="6" spans="1:25" ht="6.75" customHeight="1" thickBot="1" x14ac:dyDescent="0.25">
      <c r="A6" s="26"/>
      <c r="B6" s="26"/>
      <c r="C6" s="26"/>
      <c r="D6" s="26"/>
      <c r="E6" s="26"/>
    </row>
    <row r="7" spans="1:25" ht="25.5" customHeight="1" thickBot="1" x14ac:dyDescent="0.25">
      <c r="A7" s="581" t="s">
        <v>11</v>
      </c>
      <c r="B7" s="583" t="s">
        <v>12</v>
      </c>
      <c r="C7" s="584"/>
      <c r="D7" s="579" t="s">
        <v>794</v>
      </c>
      <c r="E7" s="580"/>
      <c r="Q7" s="489" t="s">
        <v>8</v>
      </c>
      <c r="R7" s="489"/>
      <c r="S7" s="489"/>
      <c r="T7" s="31"/>
      <c r="U7" s="31"/>
      <c r="V7" s="31"/>
      <c r="W7" s="31"/>
      <c r="X7" s="31"/>
      <c r="Y7" s="31"/>
    </row>
    <row r="8" spans="1:25" ht="18" customHeight="1" thickBot="1" x14ac:dyDescent="0.25">
      <c r="A8" s="582"/>
      <c r="B8" s="71" t="s">
        <v>15</v>
      </c>
      <c r="C8" s="72" t="s">
        <v>16</v>
      </c>
      <c r="D8" s="386" t="s">
        <v>893</v>
      </c>
      <c r="E8" s="313" t="s">
        <v>894</v>
      </c>
      <c r="F8" s="367"/>
      <c r="G8" s="26"/>
      <c r="H8" s="26"/>
      <c r="I8" s="26" t="s">
        <v>884</v>
      </c>
      <c r="J8" s="26" t="s">
        <v>879</v>
      </c>
      <c r="K8" s="26" t="s">
        <v>880</v>
      </c>
      <c r="L8" s="26" t="s">
        <v>881</v>
      </c>
      <c r="M8" s="26" t="s">
        <v>882</v>
      </c>
      <c r="N8" s="26" t="s">
        <v>883</v>
      </c>
      <c r="O8" s="26" t="s">
        <v>885</v>
      </c>
      <c r="Q8" s="585" t="str">
        <f>ANASAYFA!E5</f>
        <v>Türkçe</v>
      </c>
      <c r="R8" s="585"/>
      <c r="S8" s="585"/>
    </row>
    <row r="9" spans="1:25" ht="35.1" customHeight="1" x14ac:dyDescent="0.2">
      <c r="A9" s="216">
        <f>'1a'!$A9</f>
        <v>1</v>
      </c>
      <c r="B9" s="74">
        <f>'1a'!$B9</f>
        <v>1</v>
      </c>
      <c r="C9" s="75" t="str">
        <f>'1a'!$C9</f>
        <v>TEZCAN PARLAK</v>
      </c>
      <c r="D9" s="18" t="s">
        <v>900</v>
      </c>
      <c r="E9" s="477" t="s">
        <v>901</v>
      </c>
      <c r="F9" s="368">
        <f>7-COUNTBLANK(I9:O9)</f>
        <v>7</v>
      </c>
      <c r="G9" s="369">
        <f t="shared" ref="G9:G38" si="0">4-(COUNTBLANK(D9:D9)+COUNTIF(D9:D9,"R"))</f>
        <v>4</v>
      </c>
      <c r="H9" s="26" t="e">
        <f>3-(COUNTBLANK(#REF!)+COUNTIF(#REF!,"R"))</f>
        <v>#REF!</v>
      </c>
      <c r="I9" s="369" t="e">
        <f>#REF!</f>
        <v>#REF!</v>
      </c>
      <c r="J9" s="26" t="e">
        <f>IF(#REF!="","",IF(#REF!="g",0,IF(#REF!="r","",#REF!)))</f>
        <v>#REF!</v>
      </c>
      <c r="K9" s="26" t="e">
        <f>IF(#REF!="","",IF(#REF!="g",0,IF(#REF!="r","",#REF!)))</f>
        <v>#REF!</v>
      </c>
      <c r="L9" s="26" t="e">
        <f>IF(#REF!="","",IF(#REF!="g",0,IF(#REF!="r","",#REF!)))</f>
        <v>#REF!</v>
      </c>
      <c r="M9" s="26" t="e">
        <f>IF(#REF!="","",IF(#REF!="g",0,IF(#REF!="r","",#REF!)))</f>
        <v>#REF!</v>
      </c>
      <c r="N9" s="26" t="e">
        <f>#REF!</f>
        <v>#REF!</v>
      </c>
      <c r="O9" s="26" t="e">
        <f>IF(#REF!="","",IF(#REF!="g",0,IF(#REF!="r","",#REF!)))</f>
        <v>#REF!</v>
      </c>
    </row>
    <row r="10" spans="1:25" ht="35.1" customHeight="1" x14ac:dyDescent="0.2">
      <c r="A10" s="218">
        <f>'1a'!$A10</f>
        <v>2</v>
      </c>
      <c r="B10" s="58">
        <f>'1a'!$B10</f>
        <v>2</v>
      </c>
      <c r="C10" s="77" t="str">
        <f>'1a'!$C10</f>
        <v>DURSUN ALİ KALAY</v>
      </c>
      <c r="D10" s="17"/>
      <c r="E10" s="477" t="s">
        <v>901</v>
      </c>
      <c r="F10" s="368">
        <f t="shared" ref="F10:F38" si="1">7-COUNTBLANK(I10:O10)</f>
        <v>7</v>
      </c>
      <c r="G10" s="369">
        <f t="shared" si="0"/>
        <v>3</v>
      </c>
      <c r="H10" s="26" t="e">
        <f>3-(COUNTBLANK(#REF!)+COUNTIF(#REF!,"R"))</f>
        <v>#REF!</v>
      </c>
      <c r="I10" s="369" t="e">
        <f>#REF!</f>
        <v>#REF!</v>
      </c>
      <c r="J10" s="26" t="e">
        <f>IF(#REF!="","",IF(#REF!="g",0,IF(#REF!="r","",#REF!)))</f>
        <v>#REF!</v>
      </c>
      <c r="K10" s="26" t="e">
        <f>IF(#REF!="","",IF(#REF!="g",0,IF(#REF!="r","",#REF!)))</f>
        <v>#REF!</v>
      </c>
      <c r="L10" s="26" t="e">
        <f>IF(#REF!="","",IF(#REF!="g",0,IF(#REF!="r","",#REF!)))</f>
        <v>#REF!</v>
      </c>
      <c r="M10" s="26" t="e">
        <f>IF(#REF!="","",IF(#REF!="g",0,IF(#REF!="r","",#REF!)))</f>
        <v>#REF!</v>
      </c>
      <c r="N10" s="26" t="e">
        <f>#REF!</f>
        <v>#REF!</v>
      </c>
      <c r="O10" s="26" t="e">
        <f>IF(#REF!="","",IF(#REF!="g",0,IF(#REF!="r","",#REF!)))</f>
        <v>#REF!</v>
      </c>
    </row>
    <row r="11" spans="1:25" ht="35.1" customHeight="1" x14ac:dyDescent="0.2">
      <c r="A11" s="218">
        <f>'1a'!$A11</f>
        <v>3</v>
      </c>
      <c r="B11" s="58">
        <f>'1a'!$B11</f>
        <v>3</v>
      </c>
      <c r="C11" s="77" t="str">
        <f>'1a'!$C11</f>
        <v>SELMA AYDIN</v>
      </c>
      <c r="D11" s="17"/>
      <c r="E11" s="477" t="s">
        <v>901</v>
      </c>
      <c r="F11" s="368">
        <f t="shared" si="1"/>
        <v>7</v>
      </c>
      <c r="G11" s="369">
        <f t="shared" si="0"/>
        <v>3</v>
      </c>
      <c r="H11" s="26" t="e">
        <f>3-(COUNTBLANK(#REF!)+COUNTIF(#REF!,"R"))</f>
        <v>#REF!</v>
      </c>
      <c r="I11" s="369" t="e">
        <f>#REF!</f>
        <v>#REF!</v>
      </c>
      <c r="J11" s="26" t="e">
        <f>IF(#REF!="","",IF(#REF!="g",0,IF(#REF!="r","",#REF!)))</f>
        <v>#REF!</v>
      </c>
      <c r="K11" s="26" t="e">
        <f>IF(#REF!="","",IF(#REF!="g",0,IF(#REF!="r","",#REF!)))</f>
        <v>#REF!</v>
      </c>
      <c r="L11" s="26" t="e">
        <f>IF(#REF!="","",IF(#REF!="g",0,IF(#REF!="r","",#REF!)))</f>
        <v>#REF!</v>
      </c>
      <c r="M11" s="26" t="e">
        <f>IF(#REF!="","",IF(#REF!="g",0,IF(#REF!="r","",#REF!)))</f>
        <v>#REF!</v>
      </c>
      <c r="N11" s="26" t="e">
        <f>#REF!</f>
        <v>#REF!</v>
      </c>
      <c r="O11" s="26" t="e">
        <f>IF(#REF!="","",IF(#REF!="g",0,IF(#REF!="r","",#REF!)))</f>
        <v>#REF!</v>
      </c>
    </row>
    <row r="12" spans="1:25" ht="35.1" customHeight="1" x14ac:dyDescent="0.2">
      <c r="A12" s="218">
        <f>'1a'!$A12</f>
        <v>4</v>
      </c>
      <c r="B12" s="58">
        <f>'1a'!$B12</f>
        <v>4</v>
      </c>
      <c r="C12" s="77" t="str">
        <f>'1a'!$C12</f>
        <v>MURAT KARTAL</v>
      </c>
      <c r="D12" s="17"/>
      <c r="E12" s="477" t="s">
        <v>901</v>
      </c>
      <c r="F12" s="368">
        <f t="shared" si="1"/>
        <v>7</v>
      </c>
      <c r="G12" s="369">
        <f t="shared" si="0"/>
        <v>3</v>
      </c>
      <c r="H12" s="26" t="e">
        <f>3-(COUNTBLANK(#REF!)+COUNTIF(#REF!,"R"))</f>
        <v>#REF!</v>
      </c>
      <c r="I12" s="369" t="e">
        <f>#REF!</f>
        <v>#REF!</v>
      </c>
      <c r="J12" s="26" t="e">
        <f>IF(#REF!="","",IF(#REF!="g",0,IF(#REF!="r","",#REF!)))</f>
        <v>#REF!</v>
      </c>
      <c r="K12" s="26" t="e">
        <f>IF(#REF!="","",IF(#REF!="g",0,IF(#REF!="r","",#REF!)))</f>
        <v>#REF!</v>
      </c>
      <c r="L12" s="26" t="e">
        <f>IF(#REF!="","",IF(#REF!="g",0,IF(#REF!="r","",#REF!)))</f>
        <v>#REF!</v>
      </c>
      <c r="M12" s="26" t="e">
        <f>IF(#REF!="","",IF(#REF!="g",0,IF(#REF!="r","",#REF!)))</f>
        <v>#REF!</v>
      </c>
      <c r="N12" s="26" t="e">
        <f>#REF!</f>
        <v>#REF!</v>
      </c>
      <c r="O12" s="26" t="e">
        <f>IF(#REF!="","",IF(#REF!="g",0,IF(#REF!="r","",#REF!)))</f>
        <v>#REF!</v>
      </c>
    </row>
    <row r="13" spans="1:25" ht="35.1" customHeight="1" x14ac:dyDescent="0.2">
      <c r="A13" s="218">
        <f>'1a'!$A13</f>
        <v>5</v>
      </c>
      <c r="B13" s="58">
        <f>'1a'!$B13</f>
        <v>5</v>
      </c>
      <c r="C13" s="77" t="str">
        <f>'1a'!$C13</f>
        <v>ÖZCAN BAKAR</v>
      </c>
      <c r="D13" s="17"/>
      <c r="E13" s="477" t="s">
        <v>901</v>
      </c>
      <c r="F13" s="368">
        <f t="shared" si="1"/>
        <v>7</v>
      </c>
      <c r="G13" s="369">
        <f t="shared" si="0"/>
        <v>3</v>
      </c>
      <c r="H13" s="26" t="e">
        <f>3-(COUNTBLANK(#REF!)+COUNTIF(#REF!,"R"))</f>
        <v>#REF!</v>
      </c>
      <c r="I13" s="369" t="e">
        <f>#REF!</f>
        <v>#REF!</v>
      </c>
      <c r="J13" s="26" t="e">
        <f>IF(#REF!="","",IF(#REF!="g",0,IF(#REF!="r","",#REF!)))</f>
        <v>#REF!</v>
      </c>
      <c r="K13" s="26" t="e">
        <f>IF(#REF!="","",IF(#REF!="g",0,IF(#REF!="r","",#REF!)))</f>
        <v>#REF!</v>
      </c>
      <c r="L13" s="26" t="e">
        <f>IF(#REF!="","",IF(#REF!="g",0,IF(#REF!="r","",#REF!)))</f>
        <v>#REF!</v>
      </c>
      <c r="M13" s="26" t="e">
        <f>IF(#REF!="","",IF(#REF!="g",0,IF(#REF!="r","",#REF!)))</f>
        <v>#REF!</v>
      </c>
      <c r="N13" s="26" t="e">
        <f>#REF!</f>
        <v>#REF!</v>
      </c>
      <c r="O13" s="26" t="e">
        <f>IF(#REF!="","",IF(#REF!="g",0,IF(#REF!="r","",#REF!)))</f>
        <v>#REF!</v>
      </c>
    </row>
    <row r="14" spans="1:25" ht="35.1" customHeight="1" x14ac:dyDescent="0.2">
      <c r="A14" s="218">
        <f>'1a'!$A14</f>
        <v>6</v>
      </c>
      <c r="B14" s="58">
        <f>'1a'!$B14</f>
        <v>6</v>
      </c>
      <c r="C14" s="77" t="str">
        <f>'1a'!$C14</f>
        <v>ÖZLEM UR</v>
      </c>
      <c r="D14" s="17"/>
      <c r="E14" s="477" t="s">
        <v>901</v>
      </c>
      <c r="F14" s="368">
        <f t="shared" si="1"/>
        <v>7</v>
      </c>
      <c r="G14" s="369">
        <f t="shared" si="0"/>
        <v>3</v>
      </c>
      <c r="H14" s="26" t="e">
        <f>3-(COUNTBLANK(#REF!)+COUNTIF(#REF!,"R"))</f>
        <v>#REF!</v>
      </c>
      <c r="I14" s="369" t="e">
        <f>#REF!</f>
        <v>#REF!</v>
      </c>
      <c r="J14" s="26" t="e">
        <f>IF(#REF!="","",IF(#REF!="g",0,IF(#REF!="r","",#REF!)))</f>
        <v>#REF!</v>
      </c>
      <c r="K14" s="26" t="e">
        <f>IF(#REF!="","",IF(#REF!="g",0,IF(#REF!="r","",#REF!)))</f>
        <v>#REF!</v>
      </c>
      <c r="L14" s="26" t="e">
        <f>IF(#REF!="","",IF(#REF!="g",0,IF(#REF!="r","",#REF!)))</f>
        <v>#REF!</v>
      </c>
      <c r="M14" s="26" t="e">
        <f>IF(#REF!="","",IF(#REF!="g",0,IF(#REF!="r","",#REF!)))</f>
        <v>#REF!</v>
      </c>
      <c r="N14" s="26" t="e">
        <f>#REF!</f>
        <v>#REF!</v>
      </c>
      <c r="O14" s="26" t="e">
        <f>IF(#REF!="","",IF(#REF!="g",0,IF(#REF!="r","",#REF!)))</f>
        <v>#REF!</v>
      </c>
    </row>
    <row r="15" spans="1:25" ht="35.1" customHeight="1" x14ac:dyDescent="0.2">
      <c r="A15" s="218">
        <f>'1a'!$A15</f>
        <v>7</v>
      </c>
      <c r="B15" s="58">
        <f>'1a'!$B15</f>
        <v>7</v>
      </c>
      <c r="C15" s="77" t="str">
        <f>'1a'!$C15</f>
        <v>BÜŞRA BÜYÜKOK</v>
      </c>
      <c r="D15" s="17"/>
      <c r="E15" s="477" t="s">
        <v>901</v>
      </c>
      <c r="F15" s="368">
        <f t="shared" si="1"/>
        <v>7</v>
      </c>
      <c r="G15" s="369">
        <f t="shared" si="0"/>
        <v>3</v>
      </c>
      <c r="H15" s="26" t="e">
        <f>3-(COUNTBLANK(#REF!)+COUNTIF(#REF!,"R"))</f>
        <v>#REF!</v>
      </c>
      <c r="I15" s="369" t="e">
        <f>#REF!</f>
        <v>#REF!</v>
      </c>
      <c r="J15" s="26" t="e">
        <f>IF(#REF!="","",IF(#REF!="g",0,IF(#REF!="r","",#REF!)))</f>
        <v>#REF!</v>
      </c>
      <c r="K15" s="26" t="e">
        <f>IF(#REF!="","",IF(#REF!="g",0,IF(#REF!="r","",#REF!)))</f>
        <v>#REF!</v>
      </c>
      <c r="L15" s="26" t="e">
        <f>IF(#REF!="","",IF(#REF!="g",0,IF(#REF!="r","",#REF!)))</f>
        <v>#REF!</v>
      </c>
      <c r="M15" s="26" t="e">
        <f>IF(#REF!="","",IF(#REF!="g",0,IF(#REF!="r","",#REF!)))</f>
        <v>#REF!</v>
      </c>
      <c r="N15" s="26" t="e">
        <f>#REF!</f>
        <v>#REF!</v>
      </c>
      <c r="O15" s="26" t="e">
        <f>IF(#REF!="","",IF(#REF!="g",0,IF(#REF!="r","",#REF!)))</f>
        <v>#REF!</v>
      </c>
    </row>
    <row r="16" spans="1:25" ht="35.1" customHeight="1" x14ac:dyDescent="0.2">
      <c r="A16" s="218">
        <f>'1a'!$A16</f>
        <v>8</v>
      </c>
      <c r="B16" s="58">
        <f>'1a'!$B16</f>
        <v>8</v>
      </c>
      <c r="C16" s="77" t="str">
        <f>'1a'!$C16</f>
        <v>ELİF TOK</v>
      </c>
      <c r="D16" s="17"/>
      <c r="E16" s="477" t="s">
        <v>901</v>
      </c>
      <c r="F16" s="368">
        <f t="shared" si="1"/>
        <v>7</v>
      </c>
      <c r="G16" s="369">
        <f t="shared" si="0"/>
        <v>3</v>
      </c>
      <c r="H16" s="26" t="e">
        <f>3-(COUNTBLANK(#REF!)+COUNTIF(#REF!,"R"))</f>
        <v>#REF!</v>
      </c>
      <c r="I16" s="369" t="e">
        <f>#REF!</f>
        <v>#REF!</v>
      </c>
      <c r="J16" s="26" t="e">
        <f>IF(#REF!="","",IF(#REF!="g",0,IF(#REF!="r","",#REF!)))</f>
        <v>#REF!</v>
      </c>
      <c r="K16" s="26" t="e">
        <f>IF(#REF!="","",IF(#REF!="g",0,IF(#REF!="r","",#REF!)))</f>
        <v>#REF!</v>
      </c>
      <c r="L16" s="26" t="e">
        <f>IF(#REF!="","",IF(#REF!="g",0,IF(#REF!="r","",#REF!)))</f>
        <v>#REF!</v>
      </c>
      <c r="M16" s="26" t="e">
        <f>IF(#REF!="","",IF(#REF!="g",0,IF(#REF!="r","",#REF!)))</f>
        <v>#REF!</v>
      </c>
      <c r="N16" s="26" t="e">
        <f>#REF!</f>
        <v>#REF!</v>
      </c>
      <c r="O16" s="26" t="e">
        <f>IF(#REF!="","",IF(#REF!="g",0,IF(#REF!="r","",#REF!)))</f>
        <v>#REF!</v>
      </c>
    </row>
    <row r="17" spans="1:15" ht="35.1" customHeight="1" x14ac:dyDescent="0.2">
      <c r="A17" s="218">
        <f>'1a'!$A17</f>
        <v>9</v>
      </c>
      <c r="B17" s="58">
        <f>'1a'!$B17</f>
        <v>9</v>
      </c>
      <c r="C17" s="77" t="str">
        <f>'1a'!$C17</f>
        <v>ELİF GÖL</v>
      </c>
      <c r="D17" s="17"/>
      <c r="E17" s="477" t="s">
        <v>901</v>
      </c>
      <c r="F17" s="368">
        <f t="shared" si="1"/>
        <v>7</v>
      </c>
      <c r="G17" s="369">
        <f t="shared" si="0"/>
        <v>3</v>
      </c>
      <c r="H17" s="26" t="e">
        <f>3-(COUNTBLANK(#REF!)+COUNTIF(#REF!,"R"))</f>
        <v>#REF!</v>
      </c>
      <c r="I17" s="369" t="e">
        <f>#REF!</f>
        <v>#REF!</v>
      </c>
      <c r="J17" s="26" t="e">
        <f>IF(#REF!="","",IF(#REF!="g",0,IF(#REF!="r","",#REF!)))</f>
        <v>#REF!</v>
      </c>
      <c r="K17" s="26" t="e">
        <f>IF(#REF!="","",IF(#REF!="g",0,IF(#REF!="r","",#REF!)))</f>
        <v>#REF!</v>
      </c>
      <c r="L17" s="26" t="e">
        <f>IF(#REF!="","",IF(#REF!="g",0,IF(#REF!="r","",#REF!)))</f>
        <v>#REF!</v>
      </c>
      <c r="M17" s="26" t="e">
        <f>IF(#REF!="","",IF(#REF!="g",0,IF(#REF!="r","",#REF!)))</f>
        <v>#REF!</v>
      </c>
      <c r="N17" s="26" t="e">
        <f>#REF!</f>
        <v>#REF!</v>
      </c>
      <c r="O17" s="26" t="e">
        <f>IF(#REF!="","",IF(#REF!="g",0,IF(#REF!="r","",#REF!)))</f>
        <v>#REF!</v>
      </c>
    </row>
    <row r="18" spans="1:15" ht="35.1" customHeight="1" x14ac:dyDescent="0.2">
      <c r="A18" s="218">
        <f>'1a'!$A18</f>
        <v>10</v>
      </c>
      <c r="B18" s="58">
        <f>'1a'!$B18</f>
        <v>10</v>
      </c>
      <c r="C18" s="77" t="str">
        <f>'1a'!$C18</f>
        <v>SUNA TOK</v>
      </c>
      <c r="D18" s="17"/>
      <c r="E18" s="477" t="s">
        <v>901</v>
      </c>
      <c r="F18" s="368">
        <f t="shared" si="1"/>
        <v>7</v>
      </c>
      <c r="G18" s="369">
        <f t="shared" si="0"/>
        <v>3</v>
      </c>
      <c r="H18" s="26" t="e">
        <f>3-(COUNTBLANK(#REF!)+COUNTIF(#REF!,"R"))</f>
        <v>#REF!</v>
      </c>
      <c r="I18" s="369" t="e">
        <f>#REF!</f>
        <v>#REF!</v>
      </c>
      <c r="J18" s="26" t="e">
        <f>IF(#REF!="","",IF(#REF!="g",0,IF(#REF!="r","",#REF!)))</f>
        <v>#REF!</v>
      </c>
      <c r="K18" s="26" t="e">
        <f>IF(#REF!="","",IF(#REF!="g",0,IF(#REF!="r","",#REF!)))</f>
        <v>#REF!</v>
      </c>
      <c r="L18" s="26" t="e">
        <f>IF(#REF!="","",IF(#REF!="g",0,IF(#REF!="r","",#REF!)))</f>
        <v>#REF!</v>
      </c>
      <c r="M18" s="26" t="e">
        <f>IF(#REF!="","",IF(#REF!="g",0,IF(#REF!="r","",#REF!)))</f>
        <v>#REF!</v>
      </c>
      <c r="N18" s="26" t="e">
        <f>#REF!</f>
        <v>#REF!</v>
      </c>
      <c r="O18" s="26" t="e">
        <f>IF(#REF!="","",IF(#REF!="g",0,IF(#REF!="r","",#REF!)))</f>
        <v>#REF!</v>
      </c>
    </row>
    <row r="19" spans="1:15" ht="35.1" customHeight="1" x14ac:dyDescent="0.2">
      <c r="A19" s="218">
        <f>'1a'!$A19</f>
        <v>11</v>
      </c>
      <c r="B19" s="58">
        <f>'1a'!$B19</f>
        <v>11</v>
      </c>
      <c r="C19" s="77" t="str">
        <f>'1a'!$C19</f>
        <v>GÜLER DEMİR</v>
      </c>
      <c r="D19" s="17"/>
      <c r="E19" s="477" t="s">
        <v>901</v>
      </c>
      <c r="F19" s="368">
        <f t="shared" si="1"/>
        <v>7</v>
      </c>
      <c r="G19" s="369">
        <f t="shared" si="0"/>
        <v>3</v>
      </c>
      <c r="H19" s="26" t="e">
        <f>3-(COUNTBLANK(#REF!)+COUNTIF(#REF!,"R"))</f>
        <v>#REF!</v>
      </c>
      <c r="I19" s="369" t="e">
        <f>#REF!</f>
        <v>#REF!</v>
      </c>
      <c r="J19" s="26" t="e">
        <f>IF(#REF!="","",IF(#REF!="g",0,IF(#REF!="r","",#REF!)))</f>
        <v>#REF!</v>
      </c>
      <c r="K19" s="26" t="e">
        <f>IF(#REF!="","",IF(#REF!="g",0,IF(#REF!="r","",#REF!)))</f>
        <v>#REF!</v>
      </c>
      <c r="L19" s="26" t="e">
        <f>IF(#REF!="","",IF(#REF!="g",0,IF(#REF!="r","",#REF!)))</f>
        <v>#REF!</v>
      </c>
      <c r="M19" s="26" t="e">
        <f>IF(#REF!="","",IF(#REF!="g",0,IF(#REF!="r","",#REF!)))</f>
        <v>#REF!</v>
      </c>
      <c r="N19" s="26" t="e">
        <f>#REF!</f>
        <v>#REF!</v>
      </c>
      <c r="O19" s="26" t="e">
        <f>IF(#REF!="","",IF(#REF!="g",0,IF(#REF!="r","",#REF!)))</f>
        <v>#REF!</v>
      </c>
    </row>
    <row r="20" spans="1:15" ht="35.1" customHeight="1" x14ac:dyDescent="0.2">
      <c r="A20" s="218">
        <f>'1a'!$A20</f>
        <v>12</v>
      </c>
      <c r="B20" s="58">
        <f>'1a'!$B20</f>
        <v>12</v>
      </c>
      <c r="C20" s="77" t="str">
        <f>'1a'!$C20</f>
        <v>DERYA BODUR</v>
      </c>
      <c r="D20" s="17"/>
      <c r="E20" s="477" t="s">
        <v>901</v>
      </c>
      <c r="F20" s="368">
        <f t="shared" si="1"/>
        <v>7</v>
      </c>
      <c r="G20" s="369">
        <f t="shared" si="0"/>
        <v>3</v>
      </c>
      <c r="H20" s="26" t="e">
        <f>3-(COUNTBLANK(#REF!)+COUNTIF(#REF!,"R"))</f>
        <v>#REF!</v>
      </c>
      <c r="I20" s="369" t="e">
        <f>#REF!</f>
        <v>#REF!</v>
      </c>
      <c r="J20" s="26" t="e">
        <f>IF(#REF!="","",IF(#REF!="g",0,IF(#REF!="r","",#REF!)))</f>
        <v>#REF!</v>
      </c>
      <c r="K20" s="26" t="e">
        <f>IF(#REF!="","",IF(#REF!="g",0,IF(#REF!="r","",#REF!)))</f>
        <v>#REF!</v>
      </c>
      <c r="L20" s="26" t="e">
        <f>IF(#REF!="","",IF(#REF!="g",0,IF(#REF!="r","",#REF!)))</f>
        <v>#REF!</v>
      </c>
      <c r="M20" s="26" t="e">
        <f>IF(#REF!="","",IF(#REF!="g",0,IF(#REF!="r","",#REF!)))</f>
        <v>#REF!</v>
      </c>
      <c r="N20" s="26" t="e">
        <f>#REF!</f>
        <v>#REF!</v>
      </c>
      <c r="O20" s="26" t="e">
        <f>IF(#REF!="","",IF(#REF!="g",0,IF(#REF!="r","",#REF!)))</f>
        <v>#REF!</v>
      </c>
    </row>
    <row r="21" spans="1:15" ht="35.1" customHeight="1" x14ac:dyDescent="0.2">
      <c r="A21" s="218">
        <f>'1a'!$A21</f>
        <v>13</v>
      </c>
      <c r="B21" s="58">
        <f>'1a'!$B21</f>
        <v>13</v>
      </c>
      <c r="C21" s="77" t="str">
        <f>'1a'!$C21</f>
        <v>ALİ CAN ÖZÇİL</v>
      </c>
      <c r="D21" s="17"/>
      <c r="E21" s="477" t="s">
        <v>901</v>
      </c>
      <c r="F21" s="368">
        <f t="shared" si="1"/>
        <v>7</v>
      </c>
      <c r="G21" s="369">
        <f t="shared" si="0"/>
        <v>3</v>
      </c>
      <c r="H21" s="26" t="e">
        <f>3-(COUNTBLANK(#REF!)+COUNTIF(#REF!,"R"))</f>
        <v>#REF!</v>
      </c>
      <c r="I21" s="369" t="e">
        <f>#REF!</f>
        <v>#REF!</v>
      </c>
      <c r="J21" s="26" t="e">
        <f>IF(#REF!="","",IF(#REF!="g",0,IF(#REF!="r","",#REF!)))</f>
        <v>#REF!</v>
      </c>
      <c r="K21" s="26" t="e">
        <f>IF(#REF!="","",IF(#REF!="g",0,IF(#REF!="r","",#REF!)))</f>
        <v>#REF!</v>
      </c>
      <c r="L21" s="26" t="e">
        <f>IF(#REF!="","",IF(#REF!="g",0,IF(#REF!="r","",#REF!)))</f>
        <v>#REF!</v>
      </c>
      <c r="M21" s="26" t="e">
        <f>IF(#REF!="","",IF(#REF!="g",0,IF(#REF!="r","",#REF!)))</f>
        <v>#REF!</v>
      </c>
      <c r="N21" s="26" t="e">
        <f>#REF!</f>
        <v>#REF!</v>
      </c>
      <c r="O21" s="26" t="e">
        <f>IF(#REF!="","",IF(#REF!="g",0,IF(#REF!="r","",#REF!)))</f>
        <v>#REF!</v>
      </c>
    </row>
    <row r="22" spans="1:15" ht="35.1" customHeight="1" x14ac:dyDescent="0.2">
      <c r="A22" s="218">
        <f>'1a'!$A22</f>
        <v>14</v>
      </c>
      <c r="B22" s="58">
        <f>'1a'!$B22</f>
        <v>14</v>
      </c>
      <c r="C22" s="77" t="str">
        <f>'1a'!$C22</f>
        <v>SEVGİ YILDIZ</v>
      </c>
      <c r="D22" s="17"/>
      <c r="E22" s="477" t="s">
        <v>901</v>
      </c>
      <c r="F22" s="368">
        <f t="shared" si="1"/>
        <v>7</v>
      </c>
      <c r="G22" s="369">
        <f t="shared" si="0"/>
        <v>3</v>
      </c>
      <c r="H22" s="26" t="e">
        <f>3-(COUNTBLANK(#REF!)+COUNTIF(#REF!,"R"))</f>
        <v>#REF!</v>
      </c>
      <c r="I22" s="369" t="e">
        <f>#REF!</f>
        <v>#REF!</v>
      </c>
      <c r="J22" s="26" t="e">
        <f>IF(#REF!="","",IF(#REF!="g",0,IF(#REF!="r","",#REF!)))</f>
        <v>#REF!</v>
      </c>
      <c r="K22" s="26" t="e">
        <f>IF(#REF!="","",IF(#REF!="g",0,IF(#REF!="r","",#REF!)))</f>
        <v>#REF!</v>
      </c>
      <c r="L22" s="26" t="e">
        <f>IF(#REF!="","",IF(#REF!="g",0,IF(#REF!="r","",#REF!)))</f>
        <v>#REF!</v>
      </c>
      <c r="M22" s="26" t="e">
        <f>IF(#REF!="","",IF(#REF!="g",0,IF(#REF!="r","",#REF!)))</f>
        <v>#REF!</v>
      </c>
      <c r="N22" s="26" t="e">
        <f>#REF!</f>
        <v>#REF!</v>
      </c>
      <c r="O22" s="26" t="e">
        <f>IF(#REF!="","",IF(#REF!="g",0,IF(#REF!="r","",#REF!)))</f>
        <v>#REF!</v>
      </c>
    </row>
    <row r="23" spans="1:15" ht="35.1" customHeight="1" x14ac:dyDescent="0.2">
      <c r="A23" s="218">
        <f>'1a'!$A23</f>
        <v>15</v>
      </c>
      <c r="B23" s="58">
        <f>'1a'!$B23</f>
        <v>15</v>
      </c>
      <c r="C23" s="77" t="str">
        <f>'1a'!$C23</f>
        <v>ÖMÜR PEHLİVAN</v>
      </c>
      <c r="D23" s="17"/>
      <c r="E23" s="477" t="s">
        <v>901</v>
      </c>
      <c r="F23" s="368">
        <f t="shared" si="1"/>
        <v>7</v>
      </c>
      <c r="G23" s="369">
        <f t="shared" si="0"/>
        <v>3</v>
      </c>
      <c r="H23" s="26" t="e">
        <f>3-(COUNTBLANK(#REF!)+COUNTIF(#REF!,"R"))</f>
        <v>#REF!</v>
      </c>
      <c r="I23" s="369" t="e">
        <f>#REF!</f>
        <v>#REF!</v>
      </c>
      <c r="J23" s="26" t="e">
        <f>IF(#REF!="","",IF(#REF!="g",0,IF(#REF!="r","",#REF!)))</f>
        <v>#REF!</v>
      </c>
      <c r="K23" s="26" t="e">
        <f>IF(#REF!="","",IF(#REF!="g",0,IF(#REF!="r","",#REF!)))</f>
        <v>#REF!</v>
      </c>
      <c r="L23" s="26" t="e">
        <f>IF(#REF!="","",IF(#REF!="g",0,IF(#REF!="r","",#REF!)))</f>
        <v>#REF!</v>
      </c>
      <c r="M23" s="26" t="e">
        <f>IF(#REF!="","",IF(#REF!="g",0,IF(#REF!="r","",#REF!)))</f>
        <v>#REF!</v>
      </c>
      <c r="N23" s="26" t="e">
        <f>#REF!</f>
        <v>#REF!</v>
      </c>
      <c r="O23" s="26" t="e">
        <f>IF(#REF!="","",IF(#REF!="g",0,IF(#REF!="r","",#REF!)))</f>
        <v>#REF!</v>
      </c>
    </row>
    <row r="24" spans="1:15" ht="35.1" customHeight="1" x14ac:dyDescent="0.2">
      <c r="A24" s="218">
        <f>'1a'!$A24</f>
        <v>16</v>
      </c>
      <c r="B24" s="58">
        <f>'1a'!$B24</f>
        <v>16</v>
      </c>
      <c r="C24" s="77" t="str">
        <f>'1a'!$C24</f>
        <v>TEZCAN PARLAK</v>
      </c>
      <c r="D24" s="17"/>
      <c r="E24" s="477" t="s">
        <v>901</v>
      </c>
      <c r="F24" s="368">
        <f t="shared" si="1"/>
        <v>7</v>
      </c>
      <c r="G24" s="369">
        <f t="shared" si="0"/>
        <v>3</v>
      </c>
      <c r="H24" s="26" t="e">
        <f>3-(COUNTBLANK(#REF!)+COUNTIF(#REF!,"R"))</f>
        <v>#REF!</v>
      </c>
      <c r="I24" s="369" t="e">
        <f>#REF!</f>
        <v>#REF!</v>
      </c>
      <c r="J24" s="26" t="e">
        <f>IF(#REF!="","",IF(#REF!="g",0,IF(#REF!="r","",#REF!)))</f>
        <v>#REF!</v>
      </c>
      <c r="K24" s="26" t="e">
        <f>IF(#REF!="","",IF(#REF!="g",0,IF(#REF!="r","",#REF!)))</f>
        <v>#REF!</v>
      </c>
      <c r="L24" s="26" t="e">
        <f>IF(#REF!="","",IF(#REF!="g",0,IF(#REF!="r","",#REF!)))</f>
        <v>#REF!</v>
      </c>
      <c r="M24" s="26" t="e">
        <f>IF(#REF!="","",IF(#REF!="g",0,IF(#REF!="r","",#REF!)))</f>
        <v>#REF!</v>
      </c>
      <c r="N24" s="26" t="e">
        <f>#REF!</f>
        <v>#REF!</v>
      </c>
      <c r="O24" s="26" t="e">
        <f>IF(#REF!="","",IF(#REF!="g",0,IF(#REF!="r","",#REF!)))</f>
        <v>#REF!</v>
      </c>
    </row>
    <row r="25" spans="1:15" ht="35.1" customHeight="1" x14ac:dyDescent="0.2">
      <c r="A25" s="218">
        <f>'1a'!$A25</f>
        <v>17</v>
      </c>
      <c r="B25" s="58">
        <f>'1a'!$B25</f>
        <v>17</v>
      </c>
      <c r="C25" s="77" t="str">
        <f>'1a'!$C25</f>
        <v>DURSUN ALİ KALAY</v>
      </c>
      <c r="D25" s="17"/>
      <c r="E25" s="477" t="s">
        <v>901</v>
      </c>
      <c r="F25" s="368">
        <f t="shared" si="1"/>
        <v>7</v>
      </c>
      <c r="G25" s="369">
        <f t="shared" si="0"/>
        <v>3</v>
      </c>
      <c r="H25" s="26" t="e">
        <f>3-(COUNTBLANK(#REF!)+COUNTIF(#REF!,"R"))</f>
        <v>#REF!</v>
      </c>
      <c r="I25" s="369" t="e">
        <f>#REF!</f>
        <v>#REF!</v>
      </c>
      <c r="J25" s="26" t="e">
        <f>IF(#REF!="","",IF(#REF!="g",0,IF(#REF!="r","",#REF!)))</f>
        <v>#REF!</v>
      </c>
      <c r="K25" s="26" t="e">
        <f>IF(#REF!="","",IF(#REF!="g",0,IF(#REF!="r","",#REF!)))</f>
        <v>#REF!</v>
      </c>
      <c r="L25" s="26" t="e">
        <f>IF(#REF!="","",IF(#REF!="g",0,IF(#REF!="r","",#REF!)))</f>
        <v>#REF!</v>
      </c>
      <c r="M25" s="26" t="e">
        <f>IF(#REF!="","",IF(#REF!="g",0,IF(#REF!="r","",#REF!)))</f>
        <v>#REF!</v>
      </c>
      <c r="N25" s="26" t="e">
        <f>#REF!</f>
        <v>#REF!</v>
      </c>
      <c r="O25" s="26" t="e">
        <f>IF(#REF!="","",IF(#REF!="g",0,IF(#REF!="r","",#REF!)))</f>
        <v>#REF!</v>
      </c>
    </row>
    <row r="26" spans="1:15" ht="35.1" customHeight="1" x14ac:dyDescent="0.2">
      <c r="A26" s="218">
        <f>'1a'!$A26</f>
        <v>18</v>
      </c>
      <c r="B26" s="58">
        <f>'1a'!$B26</f>
        <v>18</v>
      </c>
      <c r="C26" s="77" t="str">
        <f>'1a'!$C26</f>
        <v>SELMA AYDIN</v>
      </c>
      <c r="D26" s="17"/>
      <c r="E26" s="477" t="s">
        <v>901</v>
      </c>
      <c r="F26" s="368">
        <f t="shared" si="1"/>
        <v>7</v>
      </c>
      <c r="G26" s="369">
        <f t="shared" si="0"/>
        <v>3</v>
      </c>
      <c r="H26" s="26" t="e">
        <f>3-(COUNTBLANK(#REF!)+COUNTIF(#REF!,"R"))</f>
        <v>#REF!</v>
      </c>
      <c r="I26" s="369" t="e">
        <f>#REF!</f>
        <v>#REF!</v>
      </c>
      <c r="J26" s="26" t="e">
        <f>IF(#REF!="","",IF(#REF!="g",0,IF(#REF!="r","",#REF!)))</f>
        <v>#REF!</v>
      </c>
      <c r="K26" s="26" t="e">
        <f>IF(#REF!="","",IF(#REF!="g",0,IF(#REF!="r","",#REF!)))</f>
        <v>#REF!</v>
      </c>
      <c r="L26" s="26" t="e">
        <f>IF(#REF!="","",IF(#REF!="g",0,IF(#REF!="r","",#REF!)))</f>
        <v>#REF!</v>
      </c>
      <c r="M26" s="26" t="e">
        <f>IF(#REF!="","",IF(#REF!="g",0,IF(#REF!="r","",#REF!)))</f>
        <v>#REF!</v>
      </c>
      <c r="N26" s="26" t="e">
        <f>#REF!</f>
        <v>#REF!</v>
      </c>
      <c r="O26" s="26" t="e">
        <f>IF(#REF!="","",IF(#REF!="g",0,IF(#REF!="r","",#REF!)))</f>
        <v>#REF!</v>
      </c>
    </row>
    <row r="27" spans="1:15" ht="35.1" customHeight="1" x14ac:dyDescent="0.2">
      <c r="A27" s="218">
        <f>'1a'!$A27</f>
        <v>19</v>
      </c>
      <c r="B27" s="58">
        <f>'1a'!$B27</f>
        <v>19</v>
      </c>
      <c r="C27" s="77" t="str">
        <f>'1a'!$C27</f>
        <v>MURAT KARTAL</v>
      </c>
      <c r="D27" s="17"/>
      <c r="E27" s="477" t="s">
        <v>901</v>
      </c>
      <c r="F27" s="368">
        <f t="shared" si="1"/>
        <v>7</v>
      </c>
      <c r="G27" s="369">
        <f t="shared" si="0"/>
        <v>3</v>
      </c>
      <c r="H27" s="26" t="e">
        <f>3-(COUNTBLANK(#REF!)+COUNTIF(#REF!,"R"))</f>
        <v>#REF!</v>
      </c>
      <c r="I27" s="369" t="e">
        <f>#REF!</f>
        <v>#REF!</v>
      </c>
      <c r="J27" s="26" t="e">
        <f>IF(#REF!="","",IF(#REF!="g",0,IF(#REF!="r","",#REF!)))</f>
        <v>#REF!</v>
      </c>
      <c r="K27" s="26" t="e">
        <f>IF(#REF!="","",IF(#REF!="g",0,IF(#REF!="r","",#REF!)))</f>
        <v>#REF!</v>
      </c>
      <c r="L27" s="26" t="e">
        <f>IF(#REF!="","",IF(#REF!="g",0,IF(#REF!="r","",#REF!)))</f>
        <v>#REF!</v>
      </c>
      <c r="M27" s="26" t="e">
        <f>IF(#REF!="","",IF(#REF!="g",0,IF(#REF!="r","",#REF!)))</f>
        <v>#REF!</v>
      </c>
      <c r="N27" s="26" t="e">
        <f>#REF!</f>
        <v>#REF!</v>
      </c>
      <c r="O27" s="26" t="e">
        <f>IF(#REF!="","",IF(#REF!="g",0,IF(#REF!="r","",#REF!)))</f>
        <v>#REF!</v>
      </c>
    </row>
    <row r="28" spans="1:15" ht="35.1" customHeight="1" x14ac:dyDescent="0.2">
      <c r="A28" s="218">
        <f>'1a'!$A28</f>
        <v>20</v>
      </c>
      <c r="B28" s="58">
        <f>'1a'!$B28</f>
        <v>20</v>
      </c>
      <c r="C28" s="77" t="str">
        <f>'1a'!$C28</f>
        <v>ÖZCAN BAKAR</v>
      </c>
      <c r="D28" s="17"/>
      <c r="E28" s="477" t="s">
        <v>901</v>
      </c>
      <c r="F28" s="368">
        <f t="shared" si="1"/>
        <v>7</v>
      </c>
      <c r="G28" s="369">
        <f t="shared" si="0"/>
        <v>3</v>
      </c>
      <c r="H28" s="26" t="e">
        <f>3-(COUNTBLANK(#REF!)+COUNTIF(#REF!,"R"))</f>
        <v>#REF!</v>
      </c>
      <c r="I28" s="369" t="e">
        <f>#REF!</f>
        <v>#REF!</v>
      </c>
      <c r="J28" s="26" t="e">
        <f>IF(#REF!="","",IF(#REF!="g",0,IF(#REF!="r","",#REF!)))</f>
        <v>#REF!</v>
      </c>
      <c r="K28" s="26" t="e">
        <f>IF(#REF!="","",IF(#REF!="g",0,IF(#REF!="r","",#REF!)))</f>
        <v>#REF!</v>
      </c>
      <c r="L28" s="26" t="e">
        <f>IF(#REF!="","",IF(#REF!="g",0,IF(#REF!="r","",#REF!)))</f>
        <v>#REF!</v>
      </c>
      <c r="M28" s="26" t="e">
        <f>IF(#REF!="","",IF(#REF!="g",0,IF(#REF!="r","",#REF!)))</f>
        <v>#REF!</v>
      </c>
      <c r="N28" s="26" t="e">
        <f>#REF!</f>
        <v>#REF!</v>
      </c>
      <c r="O28" s="26" t="e">
        <f>IF(#REF!="","",IF(#REF!="g",0,IF(#REF!="r","",#REF!)))</f>
        <v>#REF!</v>
      </c>
    </row>
    <row r="29" spans="1:15" ht="35.1" customHeight="1" x14ac:dyDescent="0.2">
      <c r="A29" s="218">
        <f>'1a'!$A29</f>
        <v>21</v>
      </c>
      <c r="B29" s="58">
        <f>'1a'!$B29</f>
        <v>21</v>
      </c>
      <c r="C29" s="77" t="str">
        <f>'1a'!$C29</f>
        <v>ÖZLEM UR</v>
      </c>
      <c r="D29" s="17"/>
      <c r="E29" s="477" t="s">
        <v>901</v>
      </c>
      <c r="F29" s="368">
        <f t="shared" si="1"/>
        <v>7</v>
      </c>
      <c r="G29" s="369">
        <f t="shared" si="0"/>
        <v>3</v>
      </c>
      <c r="H29" s="26" t="e">
        <f>3-(COUNTBLANK(#REF!)+COUNTIF(#REF!,"R"))</f>
        <v>#REF!</v>
      </c>
      <c r="I29" s="369" t="e">
        <f>#REF!</f>
        <v>#REF!</v>
      </c>
      <c r="J29" s="26" t="e">
        <f>IF(#REF!="","",IF(#REF!="g",0,IF(#REF!="r","",#REF!)))</f>
        <v>#REF!</v>
      </c>
      <c r="K29" s="26" t="e">
        <f>IF(#REF!="","",IF(#REF!="g",0,IF(#REF!="r","",#REF!)))</f>
        <v>#REF!</v>
      </c>
      <c r="L29" s="26" t="e">
        <f>IF(#REF!="","",IF(#REF!="g",0,IF(#REF!="r","",#REF!)))</f>
        <v>#REF!</v>
      </c>
      <c r="M29" s="26" t="e">
        <f>IF(#REF!="","",IF(#REF!="g",0,IF(#REF!="r","",#REF!)))</f>
        <v>#REF!</v>
      </c>
      <c r="N29" s="26" t="e">
        <f>#REF!</f>
        <v>#REF!</v>
      </c>
      <c r="O29" s="26" t="e">
        <f>IF(#REF!="","",IF(#REF!="g",0,IF(#REF!="r","",#REF!)))</f>
        <v>#REF!</v>
      </c>
    </row>
    <row r="30" spans="1:15" ht="35.1" customHeight="1" x14ac:dyDescent="0.2">
      <c r="A30" s="218">
        <f>'1a'!$A30</f>
        <v>22</v>
      </c>
      <c r="B30" s="58">
        <f>'1a'!$B30</f>
        <v>22</v>
      </c>
      <c r="C30" s="77" t="str">
        <f>'1a'!$C30</f>
        <v>BÜŞRA BÜYÜKOK</v>
      </c>
      <c r="D30" s="17"/>
      <c r="E30" s="477" t="s">
        <v>901</v>
      </c>
      <c r="F30" s="368">
        <f t="shared" si="1"/>
        <v>7</v>
      </c>
      <c r="G30" s="369">
        <f t="shared" si="0"/>
        <v>3</v>
      </c>
      <c r="H30" s="26" t="e">
        <f>3-(COUNTBLANK(#REF!)+COUNTIF(#REF!,"R"))</f>
        <v>#REF!</v>
      </c>
      <c r="I30" s="369" t="e">
        <f>#REF!</f>
        <v>#REF!</v>
      </c>
      <c r="J30" s="26" t="e">
        <f>IF(#REF!="","",IF(#REF!="g",0,IF(#REF!="r","",#REF!)))</f>
        <v>#REF!</v>
      </c>
      <c r="K30" s="26" t="e">
        <f>IF(#REF!="","",IF(#REF!="g",0,IF(#REF!="r","",#REF!)))</f>
        <v>#REF!</v>
      </c>
      <c r="L30" s="26" t="e">
        <f>IF(#REF!="","",IF(#REF!="g",0,IF(#REF!="r","",#REF!)))</f>
        <v>#REF!</v>
      </c>
      <c r="M30" s="26" t="e">
        <f>IF(#REF!="","",IF(#REF!="g",0,IF(#REF!="r","",#REF!)))</f>
        <v>#REF!</v>
      </c>
      <c r="N30" s="26" t="e">
        <f>#REF!</f>
        <v>#REF!</v>
      </c>
      <c r="O30" s="26" t="e">
        <f>IF(#REF!="","",IF(#REF!="g",0,IF(#REF!="r","",#REF!)))</f>
        <v>#REF!</v>
      </c>
    </row>
    <row r="31" spans="1:15" ht="35.1" customHeight="1" x14ac:dyDescent="0.2">
      <c r="A31" s="218">
        <f>'1a'!$A31</f>
        <v>23</v>
      </c>
      <c r="B31" s="58">
        <f>'1a'!$B31</f>
        <v>23</v>
      </c>
      <c r="C31" s="77" t="str">
        <f>'1a'!$C31</f>
        <v>ELİF TOK</v>
      </c>
      <c r="D31" s="17"/>
      <c r="E31" s="477" t="s">
        <v>901</v>
      </c>
      <c r="F31" s="368">
        <f t="shared" si="1"/>
        <v>7</v>
      </c>
      <c r="G31" s="369">
        <f t="shared" si="0"/>
        <v>3</v>
      </c>
      <c r="H31" s="26" t="e">
        <f>3-(COUNTBLANK(#REF!)+COUNTIF(#REF!,"R"))</f>
        <v>#REF!</v>
      </c>
      <c r="I31" s="369" t="e">
        <f>#REF!</f>
        <v>#REF!</v>
      </c>
      <c r="J31" s="26" t="e">
        <f>IF(#REF!="","",IF(#REF!="g",0,IF(#REF!="r","",#REF!)))</f>
        <v>#REF!</v>
      </c>
      <c r="K31" s="26" t="e">
        <f>IF(#REF!="","",IF(#REF!="g",0,IF(#REF!="r","",#REF!)))</f>
        <v>#REF!</v>
      </c>
      <c r="L31" s="26" t="e">
        <f>IF(#REF!="","",IF(#REF!="g",0,IF(#REF!="r","",#REF!)))</f>
        <v>#REF!</v>
      </c>
      <c r="M31" s="26" t="e">
        <f>IF(#REF!="","",IF(#REF!="g",0,IF(#REF!="r","",#REF!)))</f>
        <v>#REF!</v>
      </c>
      <c r="N31" s="26" t="e">
        <f>#REF!</f>
        <v>#REF!</v>
      </c>
      <c r="O31" s="26" t="e">
        <f>IF(#REF!="","",IF(#REF!="g",0,IF(#REF!="r","",#REF!)))</f>
        <v>#REF!</v>
      </c>
    </row>
    <row r="32" spans="1:15" ht="35.1" customHeight="1" x14ac:dyDescent="0.2">
      <c r="A32" s="218">
        <f>'1a'!$A32</f>
        <v>24</v>
      </c>
      <c r="B32" s="58">
        <f>'1a'!$B32</f>
        <v>24</v>
      </c>
      <c r="C32" s="77" t="str">
        <f>'1a'!$C32</f>
        <v>ELİF GÖL</v>
      </c>
      <c r="D32" s="17"/>
      <c r="E32" s="477" t="s">
        <v>901</v>
      </c>
      <c r="F32" s="368">
        <f t="shared" si="1"/>
        <v>7</v>
      </c>
      <c r="G32" s="369">
        <f t="shared" si="0"/>
        <v>3</v>
      </c>
      <c r="H32" s="26" t="e">
        <f>3-(COUNTBLANK(#REF!)+COUNTIF(#REF!,"R"))</f>
        <v>#REF!</v>
      </c>
      <c r="I32" s="369" t="e">
        <f>#REF!</f>
        <v>#REF!</v>
      </c>
      <c r="J32" s="26" t="e">
        <f>IF(#REF!="","",IF(#REF!="g",0,IF(#REF!="r","",#REF!)))</f>
        <v>#REF!</v>
      </c>
      <c r="K32" s="26" t="e">
        <f>IF(#REF!="","",IF(#REF!="g",0,IF(#REF!="r","",#REF!)))</f>
        <v>#REF!</v>
      </c>
      <c r="L32" s="26" t="e">
        <f>IF(#REF!="","",IF(#REF!="g",0,IF(#REF!="r","",#REF!)))</f>
        <v>#REF!</v>
      </c>
      <c r="M32" s="26" t="e">
        <f>IF(#REF!="","",IF(#REF!="g",0,IF(#REF!="r","",#REF!)))</f>
        <v>#REF!</v>
      </c>
      <c r="N32" s="26" t="e">
        <f>#REF!</f>
        <v>#REF!</v>
      </c>
      <c r="O32" s="26" t="e">
        <f>IF(#REF!="","",IF(#REF!="g",0,IF(#REF!="r","",#REF!)))</f>
        <v>#REF!</v>
      </c>
    </row>
    <row r="33" spans="1:15" ht="35.1" customHeight="1" x14ac:dyDescent="0.2">
      <c r="A33" s="218">
        <f>'1a'!$A33</f>
        <v>25</v>
      </c>
      <c r="B33" s="58">
        <f>'1a'!$B33</f>
        <v>25</v>
      </c>
      <c r="C33" s="77" t="str">
        <f>'1a'!$C33</f>
        <v>SUNA TOK</v>
      </c>
      <c r="D33" s="17"/>
      <c r="E33" s="477" t="s">
        <v>901</v>
      </c>
      <c r="F33" s="368">
        <f t="shared" si="1"/>
        <v>7</v>
      </c>
      <c r="G33" s="369">
        <f t="shared" si="0"/>
        <v>3</v>
      </c>
      <c r="H33" s="26" t="e">
        <f>3-(COUNTBLANK(#REF!)+COUNTIF(#REF!,"R"))</f>
        <v>#REF!</v>
      </c>
      <c r="I33" s="369" t="e">
        <f>#REF!</f>
        <v>#REF!</v>
      </c>
      <c r="J33" s="26" t="e">
        <f>IF(#REF!="","",IF(#REF!="g",0,IF(#REF!="r","",#REF!)))</f>
        <v>#REF!</v>
      </c>
      <c r="K33" s="26" t="e">
        <f>IF(#REF!="","",IF(#REF!="g",0,IF(#REF!="r","",#REF!)))</f>
        <v>#REF!</v>
      </c>
      <c r="L33" s="26" t="e">
        <f>IF(#REF!="","",IF(#REF!="g",0,IF(#REF!="r","",#REF!)))</f>
        <v>#REF!</v>
      </c>
      <c r="M33" s="26" t="e">
        <f>IF(#REF!="","",IF(#REF!="g",0,IF(#REF!="r","",#REF!)))</f>
        <v>#REF!</v>
      </c>
      <c r="N33" s="26" t="e">
        <f>#REF!</f>
        <v>#REF!</v>
      </c>
      <c r="O33" s="26" t="e">
        <f>IF(#REF!="","",IF(#REF!="g",0,IF(#REF!="r","",#REF!)))</f>
        <v>#REF!</v>
      </c>
    </row>
    <row r="34" spans="1:15" ht="35.1" customHeight="1" x14ac:dyDescent="0.2">
      <c r="A34" s="218">
        <f>'1a'!$A34</f>
        <v>26</v>
      </c>
      <c r="B34" s="58">
        <f>'1a'!$B34</f>
        <v>26</v>
      </c>
      <c r="C34" s="77" t="str">
        <f>'1a'!$C34</f>
        <v>GÜLER DEMİR</v>
      </c>
      <c r="D34" s="17"/>
      <c r="E34" s="477" t="s">
        <v>901</v>
      </c>
      <c r="F34" s="368">
        <f t="shared" si="1"/>
        <v>7</v>
      </c>
      <c r="G34" s="369">
        <f t="shared" si="0"/>
        <v>3</v>
      </c>
      <c r="H34" s="26" t="e">
        <f>3-(COUNTBLANK(#REF!)+COUNTIF(#REF!,"R"))</f>
        <v>#REF!</v>
      </c>
      <c r="I34" s="369" t="e">
        <f>#REF!</f>
        <v>#REF!</v>
      </c>
      <c r="J34" s="26" t="e">
        <f>IF(#REF!="","",IF(#REF!="g",0,IF(#REF!="r","",#REF!)))</f>
        <v>#REF!</v>
      </c>
      <c r="K34" s="26" t="e">
        <f>IF(#REF!="","",IF(#REF!="g",0,IF(#REF!="r","",#REF!)))</f>
        <v>#REF!</v>
      </c>
      <c r="L34" s="26" t="e">
        <f>IF(#REF!="","",IF(#REF!="g",0,IF(#REF!="r","",#REF!)))</f>
        <v>#REF!</v>
      </c>
      <c r="M34" s="26" t="e">
        <f>IF(#REF!="","",IF(#REF!="g",0,IF(#REF!="r","",#REF!)))</f>
        <v>#REF!</v>
      </c>
      <c r="N34" s="26" t="e">
        <f>#REF!</f>
        <v>#REF!</v>
      </c>
      <c r="O34" s="26" t="e">
        <f>IF(#REF!="","",IF(#REF!="g",0,IF(#REF!="r","",#REF!)))</f>
        <v>#REF!</v>
      </c>
    </row>
    <row r="35" spans="1:15" ht="35.1" customHeight="1" x14ac:dyDescent="0.2">
      <c r="A35" s="218">
        <f>'1a'!$A35</f>
        <v>27</v>
      </c>
      <c r="B35" s="58">
        <f>'1a'!$B35</f>
        <v>27</v>
      </c>
      <c r="C35" s="77" t="str">
        <f>'1a'!$C35</f>
        <v>DERYA BODUR</v>
      </c>
      <c r="D35" s="17"/>
      <c r="E35" s="477" t="s">
        <v>901</v>
      </c>
      <c r="F35" s="368">
        <f t="shared" si="1"/>
        <v>7</v>
      </c>
      <c r="G35" s="369">
        <f t="shared" si="0"/>
        <v>3</v>
      </c>
      <c r="H35" s="26" t="e">
        <f>3-(COUNTBLANK(#REF!)+COUNTIF(#REF!,"R"))</f>
        <v>#REF!</v>
      </c>
      <c r="I35" s="369" t="e">
        <f>#REF!</f>
        <v>#REF!</v>
      </c>
      <c r="J35" s="26" t="e">
        <f>IF(#REF!="","",IF(#REF!="g",0,IF(#REF!="r","",#REF!)))</f>
        <v>#REF!</v>
      </c>
      <c r="K35" s="26" t="e">
        <f>IF(#REF!="","",IF(#REF!="g",0,IF(#REF!="r","",#REF!)))</f>
        <v>#REF!</v>
      </c>
      <c r="L35" s="26" t="e">
        <f>IF(#REF!="","",IF(#REF!="g",0,IF(#REF!="r","",#REF!)))</f>
        <v>#REF!</v>
      </c>
      <c r="M35" s="26" t="e">
        <f>IF(#REF!="","",IF(#REF!="g",0,IF(#REF!="r","",#REF!)))</f>
        <v>#REF!</v>
      </c>
      <c r="N35" s="26" t="e">
        <f>#REF!</f>
        <v>#REF!</v>
      </c>
      <c r="O35" s="26" t="e">
        <f>IF(#REF!="","",IF(#REF!="g",0,IF(#REF!="r","",#REF!)))</f>
        <v>#REF!</v>
      </c>
    </row>
    <row r="36" spans="1:15" ht="35.1" customHeight="1" x14ac:dyDescent="0.2">
      <c r="A36" s="218">
        <f>'1a'!$A36</f>
        <v>28</v>
      </c>
      <c r="B36" s="58">
        <f>'1a'!$B36</f>
        <v>28</v>
      </c>
      <c r="C36" s="77" t="str">
        <f>'1a'!$C36</f>
        <v>ALİ CAN ÖZÇİL</v>
      </c>
      <c r="D36" s="17"/>
      <c r="E36" s="477" t="s">
        <v>901</v>
      </c>
      <c r="F36" s="368">
        <f t="shared" si="1"/>
        <v>7</v>
      </c>
      <c r="G36" s="369">
        <f t="shared" si="0"/>
        <v>3</v>
      </c>
      <c r="H36" s="26" t="e">
        <f>3-(COUNTBLANK(#REF!)+COUNTIF(#REF!,"R"))</f>
        <v>#REF!</v>
      </c>
      <c r="I36" s="369" t="e">
        <f>#REF!</f>
        <v>#REF!</v>
      </c>
      <c r="J36" s="26" t="e">
        <f>IF(#REF!="","",IF(#REF!="g",0,IF(#REF!="r","",#REF!)))</f>
        <v>#REF!</v>
      </c>
      <c r="K36" s="26" t="e">
        <f>IF(#REF!="","",IF(#REF!="g",0,IF(#REF!="r","",#REF!)))</f>
        <v>#REF!</v>
      </c>
      <c r="L36" s="26" t="e">
        <f>IF(#REF!="","",IF(#REF!="g",0,IF(#REF!="r","",#REF!)))</f>
        <v>#REF!</v>
      </c>
      <c r="M36" s="26" t="e">
        <f>IF(#REF!="","",IF(#REF!="g",0,IF(#REF!="r","",#REF!)))</f>
        <v>#REF!</v>
      </c>
      <c r="N36" s="26" t="e">
        <f>#REF!</f>
        <v>#REF!</v>
      </c>
      <c r="O36" s="26" t="e">
        <f>IF(#REF!="","",IF(#REF!="g",0,IF(#REF!="r","",#REF!)))</f>
        <v>#REF!</v>
      </c>
    </row>
    <row r="37" spans="1:15" ht="35.1" customHeight="1" x14ac:dyDescent="0.2">
      <c r="A37" s="218">
        <f>'1a'!$A37</f>
        <v>29</v>
      </c>
      <c r="B37" s="58">
        <f>'1a'!$B37</f>
        <v>29</v>
      </c>
      <c r="C37" s="77" t="str">
        <f>'1a'!$C37</f>
        <v>SEVGİ YILDIZ</v>
      </c>
      <c r="D37" s="17"/>
      <c r="E37" s="477" t="s">
        <v>901</v>
      </c>
      <c r="F37" s="368">
        <f t="shared" si="1"/>
        <v>7</v>
      </c>
      <c r="G37" s="369">
        <f t="shared" si="0"/>
        <v>3</v>
      </c>
      <c r="H37" s="26" t="e">
        <f>3-(COUNTBLANK(#REF!)+COUNTIF(#REF!,"R"))</f>
        <v>#REF!</v>
      </c>
      <c r="I37" s="369" t="e">
        <f>#REF!</f>
        <v>#REF!</v>
      </c>
      <c r="J37" s="26" t="e">
        <f>IF(#REF!="","",IF(#REF!="g",0,IF(#REF!="r","",#REF!)))</f>
        <v>#REF!</v>
      </c>
      <c r="K37" s="26" t="e">
        <f>IF(#REF!="","",IF(#REF!="g",0,IF(#REF!="r","",#REF!)))</f>
        <v>#REF!</v>
      </c>
      <c r="L37" s="26" t="e">
        <f>IF(#REF!="","",IF(#REF!="g",0,IF(#REF!="r","",#REF!)))</f>
        <v>#REF!</v>
      </c>
      <c r="M37" s="26" t="e">
        <f>IF(#REF!="","",IF(#REF!="g",0,IF(#REF!="r","",#REF!)))</f>
        <v>#REF!</v>
      </c>
      <c r="N37" s="26" t="e">
        <f>#REF!</f>
        <v>#REF!</v>
      </c>
      <c r="O37" s="26" t="e">
        <f>IF(#REF!="","",IF(#REF!="g",0,IF(#REF!="r","",#REF!)))</f>
        <v>#REF!</v>
      </c>
    </row>
    <row r="38" spans="1:15" ht="35.1" customHeight="1" x14ac:dyDescent="0.2">
      <c r="A38" s="218">
        <f>'1a'!$A38</f>
        <v>30</v>
      </c>
      <c r="B38" s="58">
        <f>'1a'!$B38</f>
        <v>30</v>
      </c>
      <c r="C38" s="77" t="str">
        <f>'1a'!$C38</f>
        <v>ÖMÜR PEHLİVAN</v>
      </c>
      <c r="D38" s="17"/>
      <c r="E38" s="477" t="s">
        <v>901</v>
      </c>
      <c r="F38" s="368">
        <f t="shared" si="1"/>
        <v>7</v>
      </c>
      <c r="G38" s="369">
        <f t="shared" si="0"/>
        <v>3</v>
      </c>
      <c r="H38" s="26" t="e">
        <f>3-(COUNTBLANK(#REF!)+COUNTIF(#REF!,"R"))</f>
        <v>#REF!</v>
      </c>
      <c r="I38" s="369" t="e">
        <f>#REF!</f>
        <v>#REF!</v>
      </c>
      <c r="J38" s="26" t="e">
        <f>IF(#REF!="","",IF(#REF!="g",0,IF(#REF!="r","",#REF!)))</f>
        <v>#REF!</v>
      </c>
      <c r="K38" s="26" t="e">
        <f>IF(#REF!="","",IF(#REF!="g",0,IF(#REF!="r","",#REF!)))</f>
        <v>#REF!</v>
      </c>
      <c r="L38" s="26" t="e">
        <f>IF(#REF!="","",IF(#REF!="g",0,IF(#REF!="r","",#REF!)))</f>
        <v>#REF!</v>
      </c>
      <c r="M38" s="26" t="e">
        <f>IF(#REF!="","",IF(#REF!="g",0,IF(#REF!="r","",#REF!)))</f>
        <v>#REF!</v>
      </c>
      <c r="N38" s="26" t="e">
        <f>#REF!</f>
        <v>#REF!</v>
      </c>
      <c r="O38" s="26" t="e">
        <f>IF(#REF!="","",IF(#REF!="g",0,IF(#REF!="r","",#REF!)))</f>
        <v>#REF!</v>
      </c>
    </row>
    <row r="39" spans="1:15" ht="3" customHeight="1" x14ac:dyDescent="0.2">
      <c r="A39" s="79"/>
      <c r="B39" s="79"/>
      <c r="C39" s="79"/>
      <c r="D39" s="79"/>
      <c r="E39" s="388" t="s">
        <v>901</v>
      </c>
    </row>
    <row r="40" spans="1:15" x14ac:dyDescent="0.2">
      <c r="C40" s="26"/>
      <c r="D40" s="26"/>
      <c r="E40" s="388"/>
    </row>
    <row r="41" spans="1:15" ht="1.5" customHeight="1" x14ac:dyDescent="0.2">
      <c r="A41" s="27">
        <v>0</v>
      </c>
      <c r="B41" s="27" t="s">
        <v>29</v>
      </c>
      <c r="C41" s="26"/>
      <c r="D41" s="26"/>
      <c r="E41" s="26"/>
    </row>
    <row r="42" spans="1:15" ht="1.5" customHeight="1" x14ac:dyDescent="0.2">
      <c r="A42" s="27">
        <v>1</v>
      </c>
      <c r="B42" s="27" t="s">
        <v>24</v>
      </c>
      <c r="C42" s="26"/>
      <c r="D42" s="26"/>
      <c r="E42" s="26"/>
    </row>
    <row r="43" spans="1:15" ht="1.5" customHeight="1" x14ac:dyDescent="0.2">
      <c r="A43" s="27">
        <v>2</v>
      </c>
      <c r="B43" s="27" t="s">
        <v>51</v>
      </c>
      <c r="C43" s="26"/>
      <c r="D43" s="26"/>
      <c r="E43" s="26"/>
    </row>
    <row r="44" spans="1:15" ht="1.5" customHeight="1" x14ac:dyDescent="0.2">
      <c r="A44" s="27">
        <v>3</v>
      </c>
      <c r="B44" s="27" t="s">
        <v>38</v>
      </c>
      <c r="C44" s="26"/>
      <c r="D44" s="26"/>
      <c r="E44" s="26"/>
    </row>
    <row r="45" spans="1:15" ht="1.5" customHeight="1" x14ac:dyDescent="0.2">
      <c r="A45" s="27">
        <v>4</v>
      </c>
      <c r="B45" s="27" t="s">
        <v>43</v>
      </c>
      <c r="C45" s="26"/>
      <c r="D45" s="26"/>
      <c r="E45" s="26"/>
    </row>
    <row r="46" spans="1:15" ht="1.5" customHeight="1" x14ac:dyDescent="0.2">
      <c r="A46" s="27">
        <v>5</v>
      </c>
      <c r="B46" s="27" t="s">
        <v>52</v>
      </c>
    </row>
    <row r="47" spans="1:15" ht="1.5" customHeight="1" x14ac:dyDescent="0.2">
      <c r="A47" s="27">
        <v>6</v>
      </c>
      <c r="B47" s="27" t="s">
        <v>42</v>
      </c>
    </row>
    <row r="48" spans="1:15" ht="1.5" customHeight="1" x14ac:dyDescent="0.2">
      <c r="A48" s="27">
        <v>7</v>
      </c>
      <c r="B48" s="27" t="s">
        <v>39</v>
      </c>
    </row>
    <row r="49" spans="1:2" ht="1.5" customHeight="1" x14ac:dyDescent="0.2">
      <c r="A49" s="27">
        <v>8</v>
      </c>
      <c r="B49" s="27" t="s">
        <v>48</v>
      </c>
    </row>
    <row r="50" spans="1:2" ht="1.5" customHeight="1" x14ac:dyDescent="0.2">
      <c r="A50" s="27">
        <v>9</v>
      </c>
      <c r="B50" s="27" t="s">
        <v>46</v>
      </c>
    </row>
    <row r="51" spans="1:2" ht="1.5" customHeight="1" x14ac:dyDescent="0.2">
      <c r="A51" s="27">
        <v>10</v>
      </c>
      <c r="B51" s="27" t="s">
        <v>40</v>
      </c>
    </row>
    <row r="52" spans="1:2" ht="1.5" customHeight="1" x14ac:dyDescent="0.2">
      <c r="A52" s="27">
        <v>11</v>
      </c>
      <c r="B52" s="27" t="s">
        <v>53</v>
      </c>
    </row>
    <row r="53" spans="1:2" ht="1.5" customHeight="1" x14ac:dyDescent="0.2">
      <c r="A53" s="27">
        <v>12</v>
      </c>
      <c r="B53" s="27" t="s">
        <v>54</v>
      </c>
    </row>
    <row r="54" spans="1:2" ht="1.5" customHeight="1" x14ac:dyDescent="0.2">
      <c r="A54" s="27">
        <v>13</v>
      </c>
      <c r="B54" s="27" t="s">
        <v>55</v>
      </c>
    </row>
    <row r="55" spans="1:2" ht="1.5" customHeight="1" x14ac:dyDescent="0.2">
      <c r="A55" s="27">
        <v>14</v>
      </c>
      <c r="B55" s="27" t="s">
        <v>41</v>
      </c>
    </row>
    <row r="56" spans="1:2" ht="1.5" customHeight="1" x14ac:dyDescent="0.2">
      <c r="A56" s="27">
        <v>15</v>
      </c>
      <c r="B56" s="27" t="s">
        <v>47</v>
      </c>
    </row>
    <row r="57" spans="1:2" ht="1.5" customHeight="1" x14ac:dyDescent="0.2">
      <c r="A57" s="27">
        <v>16</v>
      </c>
      <c r="B57" s="27" t="s">
        <v>49</v>
      </c>
    </row>
    <row r="58" spans="1:2" ht="1.5" customHeight="1" x14ac:dyDescent="0.2">
      <c r="A58" s="27">
        <v>17</v>
      </c>
      <c r="B58" s="27" t="s">
        <v>23</v>
      </c>
    </row>
    <row r="59" spans="1:2" ht="1.5" customHeight="1" x14ac:dyDescent="0.2">
      <c r="A59" s="27">
        <v>18</v>
      </c>
      <c r="B59" s="27" t="s">
        <v>56</v>
      </c>
    </row>
    <row r="60" spans="1:2" ht="1.5" customHeight="1" x14ac:dyDescent="0.2">
      <c r="A60" s="27">
        <v>19</v>
      </c>
      <c r="B60" s="27" t="s">
        <v>57</v>
      </c>
    </row>
    <row r="61" spans="1:2" ht="1.5" customHeight="1" x14ac:dyDescent="0.2">
      <c r="A61" s="27">
        <v>20</v>
      </c>
      <c r="B61" s="27" t="s">
        <v>44</v>
      </c>
    </row>
    <row r="62" spans="1:2" ht="1.5" customHeight="1" x14ac:dyDescent="0.2">
      <c r="A62" s="27">
        <v>21</v>
      </c>
      <c r="B62" s="27" t="s">
        <v>37</v>
      </c>
    </row>
    <row r="63" spans="1:2" ht="1.5" customHeight="1" x14ac:dyDescent="0.2">
      <c r="A63" s="27">
        <v>22</v>
      </c>
      <c r="B63" s="27" t="s">
        <v>58</v>
      </c>
    </row>
    <row r="64" spans="1:2" ht="1.5" customHeight="1" x14ac:dyDescent="0.2">
      <c r="A64" s="27">
        <v>23</v>
      </c>
      <c r="B64" s="27" t="s">
        <v>59</v>
      </c>
    </row>
    <row r="65" spans="1:2" ht="1.5" customHeight="1" x14ac:dyDescent="0.2">
      <c r="A65" s="27">
        <v>24</v>
      </c>
      <c r="B65" s="27" t="s">
        <v>50</v>
      </c>
    </row>
    <row r="66" spans="1:2" ht="1.5" customHeight="1" x14ac:dyDescent="0.2">
      <c r="A66" s="27">
        <v>25</v>
      </c>
      <c r="B66" s="27" t="s">
        <v>60</v>
      </c>
    </row>
    <row r="67" spans="1:2" ht="1.5" customHeight="1" x14ac:dyDescent="0.2">
      <c r="A67" s="27">
        <v>26</v>
      </c>
      <c r="B67" s="27" t="s">
        <v>61</v>
      </c>
    </row>
    <row r="68" spans="1:2" ht="1.5" customHeight="1" x14ac:dyDescent="0.2">
      <c r="A68" s="27">
        <v>27</v>
      </c>
      <c r="B68" s="27" t="s">
        <v>62</v>
      </c>
    </row>
    <row r="69" spans="1:2" ht="1.5" customHeight="1" x14ac:dyDescent="0.2">
      <c r="A69" s="27">
        <v>28</v>
      </c>
      <c r="B69" s="27" t="s">
        <v>63</v>
      </c>
    </row>
    <row r="70" spans="1:2" ht="1.5" customHeight="1" x14ac:dyDescent="0.2">
      <c r="A70" s="27">
        <v>29</v>
      </c>
      <c r="B70" s="27" t="s">
        <v>45</v>
      </c>
    </row>
    <row r="71" spans="1:2" ht="1.5" customHeight="1" x14ac:dyDescent="0.2">
      <c r="A71" s="27">
        <v>30</v>
      </c>
      <c r="B71" s="27" t="s">
        <v>64</v>
      </c>
    </row>
    <row r="72" spans="1:2" ht="1.5" customHeight="1" x14ac:dyDescent="0.2">
      <c r="A72" s="27">
        <v>31</v>
      </c>
      <c r="B72" s="27" t="s">
        <v>65</v>
      </c>
    </row>
    <row r="73" spans="1:2" ht="1.5" customHeight="1" x14ac:dyDescent="0.2">
      <c r="A73" s="27">
        <v>32</v>
      </c>
      <c r="B73" s="27" t="s">
        <v>66</v>
      </c>
    </row>
    <row r="74" spans="1:2" ht="1.5" customHeight="1" x14ac:dyDescent="0.2">
      <c r="A74" s="27">
        <v>33</v>
      </c>
      <c r="B74" s="27" t="s">
        <v>67</v>
      </c>
    </row>
    <row r="75" spans="1:2" ht="1.5" customHeight="1" x14ac:dyDescent="0.2">
      <c r="A75" s="27">
        <v>34</v>
      </c>
      <c r="B75" s="27" t="s">
        <v>68</v>
      </c>
    </row>
    <row r="76" spans="1:2" ht="1.5" customHeight="1" x14ac:dyDescent="0.2">
      <c r="A76" s="27">
        <v>35</v>
      </c>
      <c r="B76" s="27" t="s">
        <v>69</v>
      </c>
    </row>
    <row r="77" spans="1:2" ht="1.5" customHeight="1" x14ac:dyDescent="0.2">
      <c r="A77" s="27">
        <v>36</v>
      </c>
      <c r="B77" s="27" t="s">
        <v>70</v>
      </c>
    </row>
    <row r="78" spans="1:2" ht="1.5" customHeight="1" x14ac:dyDescent="0.2">
      <c r="A78" s="27">
        <v>37</v>
      </c>
      <c r="B78" s="27" t="s">
        <v>71</v>
      </c>
    </row>
    <row r="79" spans="1:2" ht="1.5" customHeight="1" x14ac:dyDescent="0.2">
      <c r="A79" s="27">
        <v>38</v>
      </c>
      <c r="B79" s="27" t="s">
        <v>72</v>
      </c>
    </row>
    <row r="80" spans="1:2" ht="1.5" customHeight="1" x14ac:dyDescent="0.2">
      <c r="A80" s="27">
        <v>39</v>
      </c>
      <c r="B80" s="27" t="s">
        <v>73</v>
      </c>
    </row>
    <row r="81" spans="1:2" ht="1.5" customHeight="1" x14ac:dyDescent="0.2">
      <c r="A81" s="27">
        <v>40</v>
      </c>
      <c r="B81" s="27" t="s">
        <v>74</v>
      </c>
    </row>
    <row r="82" spans="1:2" ht="1.5" customHeight="1" x14ac:dyDescent="0.2">
      <c r="A82" s="27">
        <v>41</v>
      </c>
      <c r="B82" s="27" t="s">
        <v>75</v>
      </c>
    </row>
    <row r="83" spans="1:2" ht="1.5" customHeight="1" x14ac:dyDescent="0.2">
      <c r="A83" s="27">
        <v>42</v>
      </c>
      <c r="B83" s="27" t="s">
        <v>76</v>
      </c>
    </row>
    <row r="84" spans="1:2" ht="1.5" customHeight="1" x14ac:dyDescent="0.2">
      <c r="A84" s="27">
        <v>43</v>
      </c>
      <c r="B84" s="27" t="s">
        <v>77</v>
      </c>
    </row>
    <row r="85" spans="1:2" ht="1.5" customHeight="1" x14ac:dyDescent="0.2">
      <c r="A85" s="27">
        <v>44</v>
      </c>
      <c r="B85" s="27" t="s">
        <v>78</v>
      </c>
    </row>
    <row r="86" spans="1:2" ht="1.5" customHeight="1" x14ac:dyDescent="0.2">
      <c r="A86" s="27">
        <v>45</v>
      </c>
      <c r="B86" s="27" t="s">
        <v>79</v>
      </c>
    </row>
    <row r="87" spans="1:2" ht="1.5" customHeight="1" x14ac:dyDescent="0.2">
      <c r="A87" s="27">
        <v>46</v>
      </c>
      <c r="B87" s="27" t="s">
        <v>80</v>
      </c>
    </row>
    <row r="88" spans="1:2" ht="1.5" customHeight="1" x14ac:dyDescent="0.2">
      <c r="A88" s="27">
        <v>47</v>
      </c>
      <c r="B88" s="27" t="s">
        <v>81</v>
      </c>
    </row>
    <row r="89" spans="1:2" ht="1.5" customHeight="1" x14ac:dyDescent="0.2">
      <c r="A89" s="27">
        <v>48</v>
      </c>
      <c r="B89" s="27" t="s">
        <v>82</v>
      </c>
    </row>
    <row r="90" spans="1:2" ht="1.5" customHeight="1" x14ac:dyDescent="0.2">
      <c r="A90" s="27">
        <v>49</v>
      </c>
      <c r="B90" s="27" t="s">
        <v>83</v>
      </c>
    </row>
    <row r="91" spans="1:2" ht="1.5" customHeight="1" x14ac:dyDescent="0.2">
      <c r="A91" s="27">
        <v>50</v>
      </c>
      <c r="B91" s="27" t="s">
        <v>84</v>
      </c>
    </row>
    <row r="92" spans="1:2" ht="1.5" customHeight="1" x14ac:dyDescent="0.2">
      <c r="A92" s="27">
        <v>51</v>
      </c>
      <c r="B92" s="27" t="s">
        <v>85</v>
      </c>
    </row>
    <row r="93" spans="1:2" ht="1.5" customHeight="1" x14ac:dyDescent="0.2">
      <c r="A93" s="27">
        <v>52</v>
      </c>
      <c r="B93" s="27" t="s">
        <v>86</v>
      </c>
    </row>
    <row r="94" spans="1:2" ht="1.5" customHeight="1" x14ac:dyDescent="0.2">
      <c r="A94" s="27">
        <v>53</v>
      </c>
      <c r="B94" s="27" t="s">
        <v>87</v>
      </c>
    </row>
    <row r="95" spans="1:2" ht="1.5" customHeight="1" x14ac:dyDescent="0.2">
      <c r="A95" s="27">
        <v>54</v>
      </c>
      <c r="B95" s="27" t="s">
        <v>88</v>
      </c>
    </row>
    <row r="96" spans="1:2" ht="1.5" customHeight="1" x14ac:dyDescent="0.2">
      <c r="A96" s="27">
        <v>55</v>
      </c>
      <c r="B96" s="27" t="s">
        <v>89</v>
      </c>
    </row>
    <row r="97" spans="1:2" ht="1.5" customHeight="1" x14ac:dyDescent="0.2">
      <c r="A97" s="27">
        <v>56</v>
      </c>
      <c r="B97" s="27" t="s">
        <v>90</v>
      </c>
    </row>
    <row r="98" spans="1:2" ht="1.5" customHeight="1" x14ac:dyDescent="0.2">
      <c r="A98" s="27">
        <v>57</v>
      </c>
      <c r="B98" s="27" t="s">
        <v>91</v>
      </c>
    </row>
    <row r="99" spans="1:2" ht="1.5" customHeight="1" x14ac:dyDescent="0.2">
      <c r="A99" s="27">
        <v>58</v>
      </c>
      <c r="B99" s="27" t="s">
        <v>92</v>
      </c>
    </row>
    <row r="100" spans="1:2" ht="1.5" customHeight="1" x14ac:dyDescent="0.2">
      <c r="A100" s="27">
        <v>59</v>
      </c>
      <c r="B100" s="27" t="s">
        <v>93</v>
      </c>
    </row>
    <row r="101" spans="1:2" ht="1.5" customHeight="1" x14ac:dyDescent="0.2">
      <c r="A101" s="27">
        <v>60</v>
      </c>
      <c r="B101" s="27" t="s">
        <v>94</v>
      </c>
    </row>
    <row r="102" spans="1:2" ht="1.5" customHeight="1" x14ac:dyDescent="0.2">
      <c r="A102" s="27">
        <v>61</v>
      </c>
      <c r="B102" s="27" t="s">
        <v>95</v>
      </c>
    </row>
    <row r="103" spans="1:2" ht="1.5" customHeight="1" x14ac:dyDescent="0.2">
      <c r="A103" s="27">
        <v>62</v>
      </c>
      <c r="B103" s="27" t="s">
        <v>96</v>
      </c>
    </row>
    <row r="104" spans="1:2" ht="1.5" customHeight="1" x14ac:dyDescent="0.2">
      <c r="A104" s="27">
        <v>63</v>
      </c>
      <c r="B104" s="27" t="s">
        <v>97</v>
      </c>
    </row>
    <row r="105" spans="1:2" ht="1.5" customHeight="1" x14ac:dyDescent="0.2">
      <c r="A105" s="27">
        <v>64</v>
      </c>
      <c r="B105" s="27" t="s">
        <v>98</v>
      </c>
    </row>
    <row r="106" spans="1:2" ht="1.5" customHeight="1" x14ac:dyDescent="0.2">
      <c r="A106" s="27">
        <v>65</v>
      </c>
      <c r="B106" s="27" t="s">
        <v>99</v>
      </c>
    </row>
    <row r="107" spans="1:2" ht="1.5" customHeight="1" x14ac:dyDescent="0.2">
      <c r="A107" s="27">
        <v>66</v>
      </c>
      <c r="B107" s="27" t="s">
        <v>100</v>
      </c>
    </row>
    <row r="108" spans="1:2" ht="1.5" customHeight="1" x14ac:dyDescent="0.2">
      <c r="A108" s="27">
        <v>67</v>
      </c>
      <c r="B108" s="27" t="s">
        <v>101</v>
      </c>
    </row>
    <row r="109" spans="1:2" ht="1.5" customHeight="1" x14ac:dyDescent="0.2">
      <c r="A109" s="27">
        <v>68</v>
      </c>
      <c r="B109" s="27" t="s">
        <v>102</v>
      </c>
    </row>
    <row r="110" spans="1:2" ht="1.5" customHeight="1" x14ac:dyDescent="0.2">
      <c r="A110" s="27">
        <v>69</v>
      </c>
      <c r="B110" s="27" t="s">
        <v>103</v>
      </c>
    </row>
    <row r="111" spans="1:2" ht="1.5" customHeight="1" x14ac:dyDescent="0.2">
      <c r="A111" s="27">
        <v>70</v>
      </c>
      <c r="B111" s="27" t="s">
        <v>104</v>
      </c>
    </row>
    <row r="112" spans="1:2" ht="1.5" customHeight="1" x14ac:dyDescent="0.2">
      <c r="A112" s="27">
        <v>71</v>
      </c>
      <c r="B112" s="27" t="s">
        <v>105</v>
      </c>
    </row>
    <row r="113" spans="1:2" ht="1.5" customHeight="1" x14ac:dyDescent="0.2">
      <c r="A113" s="27">
        <v>72</v>
      </c>
      <c r="B113" s="27" t="s">
        <v>106</v>
      </c>
    </row>
    <row r="114" spans="1:2" ht="1.5" customHeight="1" x14ac:dyDescent="0.2">
      <c r="A114" s="27">
        <v>73</v>
      </c>
      <c r="B114" s="27" t="s">
        <v>107</v>
      </c>
    </row>
    <row r="115" spans="1:2" ht="1.5" customHeight="1" x14ac:dyDescent="0.2">
      <c r="A115" s="27">
        <v>74</v>
      </c>
      <c r="B115" s="27" t="s">
        <v>108</v>
      </c>
    </row>
    <row r="116" spans="1:2" ht="1.5" customHeight="1" x14ac:dyDescent="0.2">
      <c r="A116" s="27">
        <v>75</v>
      </c>
      <c r="B116" s="27" t="s">
        <v>109</v>
      </c>
    </row>
    <row r="117" spans="1:2" ht="1.5" customHeight="1" x14ac:dyDescent="0.2">
      <c r="A117" s="27">
        <v>76</v>
      </c>
      <c r="B117" s="27" t="s">
        <v>110</v>
      </c>
    </row>
    <row r="118" spans="1:2" ht="1.5" customHeight="1" x14ac:dyDescent="0.2">
      <c r="A118" s="27">
        <v>77</v>
      </c>
      <c r="B118" s="27" t="s">
        <v>111</v>
      </c>
    </row>
    <row r="119" spans="1:2" ht="1.5" customHeight="1" x14ac:dyDescent="0.2">
      <c r="A119" s="27">
        <v>78</v>
      </c>
      <c r="B119" s="27" t="s">
        <v>112</v>
      </c>
    </row>
    <row r="120" spans="1:2" ht="1.5" customHeight="1" x14ac:dyDescent="0.2">
      <c r="A120" s="27">
        <v>79</v>
      </c>
      <c r="B120" s="27" t="s">
        <v>113</v>
      </c>
    </row>
    <row r="121" spans="1:2" ht="1.5" customHeight="1" x14ac:dyDescent="0.2">
      <c r="A121" s="27">
        <v>80</v>
      </c>
      <c r="B121" s="27" t="s">
        <v>114</v>
      </c>
    </row>
    <row r="122" spans="1:2" ht="1.5" customHeight="1" x14ac:dyDescent="0.2">
      <c r="A122" s="27">
        <v>81</v>
      </c>
      <c r="B122" s="27" t="s">
        <v>115</v>
      </c>
    </row>
    <row r="123" spans="1:2" ht="1.5" customHeight="1" x14ac:dyDescent="0.2">
      <c r="A123" s="27">
        <v>82</v>
      </c>
      <c r="B123" s="27" t="s">
        <v>116</v>
      </c>
    </row>
    <row r="124" spans="1:2" ht="1.5" customHeight="1" x14ac:dyDescent="0.2">
      <c r="A124" s="27">
        <v>83</v>
      </c>
      <c r="B124" s="27" t="s">
        <v>117</v>
      </c>
    </row>
    <row r="125" spans="1:2" ht="1.5" customHeight="1" x14ac:dyDescent="0.2">
      <c r="A125" s="27">
        <v>84</v>
      </c>
      <c r="B125" s="27" t="s">
        <v>118</v>
      </c>
    </row>
    <row r="126" spans="1:2" ht="1.5" customHeight="1" x14ac:dyDescent="0.2">
      <c r="A126" s="27">
        <v>85</v>
      </c>
      <c r="B126" s="27" t="s">
        <v>119</v>
      </c>
    </row>
    <row r="127" spans="1:2" ht="1.5" customHeight="1" x14ac:dyDescent="0.2">
      <c r="A127" s="27">
        <v>86</v>
      </c>
      <c r="B127" s="27" t="s">
        <v>120</v>
      </c>
    </row>
    <row r="128" spans="1:2" ht="1.5" customHeight="1" x14ac:dyDescent="0.2">
      <c r="A128" s="27">
        <v>87</v>
      </c>
      <c r="B128" s="27" t="s">
        <v>121</v>
      </c>
    </row>
    <row r="129" spans="1:2" ht="1.5" customHeight="1" x14ac:dyDescent="0.2">
      <c r="A129" s="27">
        <v>88</v>
      </c>
      <c r="B129" s="27" t="s">
        <v>122</v>
      </c>
    </row>
    <row r="130" spans="1:2" ht="1.5" customHeight="1" x14ac:dyDescent="0.2">
      <c r="A130" s="27">
        <v>89</v>
      </c>
      <c r="B130" s="27" t="s">
        <v>123</v>
      </c>
    </row>
    <row r="131" spans="1:2" ht="1.5" customHeight="1" x14ac:dyDescent="0.2">
      <c r="A131" s="27">
        <v>90</v>
      </c>
      <c r="B131" s="27" t="s">
        <v>124</v>
      </c>
    </row>
    <row r="132" spans="1:2" ht="1.5" customHeight="1" x14ac:dyDescent="0.2">
      <c r="A132" s="27">
        <v>91</v>
      </c>
      <c r="B132" s="27" t="s">
        <v>125</v>
      </c>
    </row>
    <row r="133" spans="1:2" ht="1.5" customHeight="1" x14ac:dyDescent="0.2">
      <c r="A133" s="27">
        <v>92</v>
      </c>
      <c r="B133" s="27" t="s">
        <v>126</v>
      </c>
    </row>
    <row r="134" spans="1:2" ht="1.5" customHeight="1" x14ac:dyDescent="0.2">
      <c r="A134" s="27">
        <v>93</v>
      </c>
      <c r="B134" s="27" t="s">
        <v>127</v>
      </c>
    </row>
    <row r="135" spans="1:2" ht="1.5" customHeight="1" x14ac:dyDescent="0.2">
      <c r="A135" s="27">
        <v>94</v>
      </c>
      <c r="B135" s="27" t="s">
        <v>26</v>
      </c>
    </row>
    <row r="136" spans="1:2" ht="1.5" customHeight="1" x14ac:dyDescent="0.2">
      <c r="A136" s="27">
        <v>95</v>
      </c>
      <c r="B136" s="27" t="s">
        <v>128</v>
      </c>
    </row>
    <row r="137" spans="1:2" ht="1.5" customHeight="1" x14ac:dyDescent="0.2">
      <c r="A137" s="27">
        <v>96</v>
      </c>
      <c r="B137" s="27" t="s">
        <v>129</v>
      </c>
    </row>
    <row r="138" spans="1:2" ht="1.5" customHeight="1" x14ac:dyDescent="0.2">
      <c r="A138" s="27">
        <v>97</v>
      </c>
      <c r="B138" s="27" t="s">
        <v>130</v>
      </c>
    </row>
    <row r="139" spans="1:2" ht="1.5" customHeight="1" x14ac:dyDescent="0.2">
      <c r="A139" s="27">
        <v>98</v>
      </c>
      <c r="B139" s="27" t="s">
        <v>131</v>
      </c>
    </row>
    <row r="140" spans="1:2" ht="1.5" customHeight="1" x14ac:dyDescent="0.2">
      <c r="A140" s="27">
        <v>99</v>
      </c>
      <c r="B140" s="27" t="s">
        <v>132</v>
      </c>
    </row>
    <row r="141" spans="1:2" ht="2.25" customHeight="1" x14ac:dyDescent="0.2">
      <c r="A141" s="27">
        <v>100</v>
      </c>
      <c r="B141" s="27" t="s">
        <v>30</v>
      </c>
    </row>
  </sheetData>
  <sheetProtection password="8C55" sheet="1"/>
  <mergeCells count="14">
    <mergeCell ref="E4:I4"/>
    <mergeCell ref="Q7:S7"/>
    <mergeCell ref="Q8:S8"/>
    <mergeCell ref="K4:S4"/>
    <mergeCell ref="A1:S1"/>
    <mergeCell ref="A2:R2"/>
    <mergeCell ref="T4:X4"/>
    <mergeCell ref="E5:M5"/>
    <mergeCell ref="Q5:S5"/>
    <mergeCell ref="D7:E7"/>
    <mergeCell ref="A5:B5"/>
    <mergeCell ref="A7:A8"/>
    <mergeCell ref="B7:C7"/>
    <mergeCell ref="A4:B4"/>
  </mergeCells>
  <phoneticPr fontId="0" type="noConversion"/>
  <conditionalFormatting sqref="A9:C38">
    <cfRule type="cellIs" dxfId="52"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scale="95"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D9" sqref="D9"/>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ANASAYFA!E6</f>
        <v>Matematik</v>
      </c>
      <c r="E5" s="481"/>
      <c r="F5" s="481"/>
      <c r="G5" s="481"/>
      <c r="H5" s="481"/>
      <c r="I5" s="489" t="str">
        <f>ANASAYFA!$F$6</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mergeCells count="35">
    <mergeCell ref="W1:X1"/>
    <mergeCell ref="W2:X2"/>
    <mergeCell ref="I4:P4"/>
    <mergeCell ref="I5:P5"/>
    <mergeCell ref="S5:U5"/>
    <mergeCell ref="A1:U1"/>
    <mergeCell ref="A4:B4"/>
    <mergeCell ref="A2:H2"/>
    <mergeCell ref="I2:U2"/>
    <mergeCell ref="S4:U4"/>
    <mergeCell ref="A5:B5"/>
    <mergeCell ref="A7:A8"/>
    <mergeCell ref="B7:C7"/>
    <mergeCell ref="S7:S8"/>
    <mergeCell ref="R7:R8"/>
    <mergeCell ref="D4:H4"/>
    <mergeCell ref="Q7:Q8"/>
    <mergeCell ref="D5:H5"/>
    <mergeCell ref="D7:H7"/>
    <mergeCell ref="I7:L7"/>
    <mergeCell ref="T7:U7"/>
    <mergeCell ref="R61:U61"/>
    <mergeCell ref="R62:U62"/>
    <mergeCell ref="B61:C61"/>
    <mergeCell ref="B62:C62"/>
    <mergeCell ref="G62:H62"/>
    <mergeCell ref="I62:L62"/>
    <mergeCell ref="B60:C60"/>
    <mergeCell ref="M7:P7"/>
    <mergeCell ref="R63:U63"/>
    <mergeCell ref="R64:U64"/>
    <mergeCell ref="B63:C63"/>
    <mergeCell ref="B64:C64"/>
    <mergeCell ref="E64:J64"/>
    <mergeCell ref="K64:P64"/>
  </mergeCells>
  <phoneticPr fontId="0" type="noConversion"/>
  <conditionalFormatting sqref="A9:C58">
    <cfRule type="cellIs" dxfId="51"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A1:AI40"/>
  <sheetViews>
    <sheetView workbookViewId="0">
      <pane xSplit="3" ySplit="8" topLeftCell="E27" activePane="bottomRight" state="frozen"/>
      <selection activeCell="E64" sqref="E64:P64"/>
      <selection pane="topRight" activeCell="E64" sqref="E64:P64"/>
      <selection pane="bottomLeft" activeCell="E64" sqref="E64:P64"/>
      <selection pane="bottomRight" activeCell="E31" sqref="E31"/>
    </sheetView>
  </sheetViews>
  <sheetFormatPr defaultRowHeight="12.75" x14ac:dyDescent="0.2"/>
  <cols>
    <col min="1" max="1" width="2.85546875" style="27" customWidth="1"/>
    <col min="2" max="2" width="4.42578125" style="27" customWidth="1"/>
    <col min="3" max="3" width="17.5703125" style="27" customWidth="1"/>
    <col min="4" max="4" width="6.85546875" style="27" hidden="1" customWidth="1"/>
    <col min="5" max="5" width="70.28515625" style="27" customWidth="1"/>
    <col min="6" max="16" width="3.28515625" style="27" hidden="1" customWidth="1"/>
    <col min="17" max="17" width="6.5703125" style="27" hidden="1" customWidth="1"/>
    <col min="18" max="18" width="17.5703125" style="27" customWidth="1"/>
    <col min="19" max="19" width="0.85546875" style="27" hidden="1" customWidth="1"/>
    <col min="20" max="20" width="19.28515625" style="27" hidden="1" customWidth="1"/>
    <col min="21" max="21" width="23.28515625" style="27" customWidth="1"/>
    <col min="22" max="22" width="4.42578125" style="27" hidden="1" customWidth="1"/>
    <col min="23" max="23" width="2" style="27" hidden="1" customWidth="1"/>
    <col min="24" max="24" width="20.28515625" style="27" customWidth="1"/>
    <col min="25" max="25" width="12.140625" style="27" customWidth="1"/>
    <col min="26" max="26" width="12.5703125" style="27" customWidth="1"/>
    <col min="27" max="27" width="13.42578125" style="27" customWidth="1"/>
    <col min="28" max="28" width="11.42578125" style="27" customWidth="1"/>
    <col min="29" max="29" width="11.85546875" style="27" customWidth="1"/>
    <col min="30" max="30" width="15.140625" style="27" customWidth="1"/>
    <col min="31" max="31" width="8.85546875" style="27" customWidth="1"/>
    <col min="32" max="32" width="8.7109375" style="27" customWidth="1"/>
    <col min="33" max="33" width="12.140625" style="27" customWidth="1"/>
    <col min="34" max="34" width="9.140625" style="27" customWidth="1"/>
    <col min="35" max="35" width="7.7109375" style="27" customWidth="1"/>
    <col min="36" max="36" width="9.42578125" style="27" customWidth="1"/>
    <col min="37" max="37" width="9.5703125" style="27"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ANASAYFA!E6</f>
        <v>Matematik</v>
      </c>
      <c r="E5" s="481"/>
      <c r="F5" s="481"/>
      <c r="G5" s="481"/>
      <c r="H5" s="481"/>
      <c r="I5" s="70"/>
      <c r="J5" s="515" t="str">
        <f>ANASAYFA!F6</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35" ht="25.5" customHeight="1" x14ac:dyDescent="0.2">
      <c r="A7" s="581" t="s">
        <v>11</v>
      </c>
      <c r="B7" s="583" t="s">
        <v>12</v>
      </c>
      <c r="C7" s="584"/>
      <c r="D7" s="579" t="s">
        <v>794</v>
      </c>
      <c r="E7" s="580"/>
      <c r="F7" s="579"/>
      <c r="G7" s="580"/>
      <c r="H7" s="579"/>
      <c r="I7" s="580"/>
      <c r="J7" s="579"/>
      <c r="K7" s="580"/>
      <c r="L7" s="579"/>
      <c r="M7" s="580"/>
      <c r="N7" s="579"/>
      <c r="O7" s="580"/>
      <c r="P7" s="579"/>
      <c r="Q7" s="589"/>
      <c r="R7" s="590"/>
      <c r="S7" s="590"/>
      <c r="T7" s="590"/>
      <c r="U7" s="590"/>
      <c r="V7" s="590"/>
      <c r="W7" s="590"/>
      <c r="X7" s="590"/>
      <c r="Y7" s="590"/>
    </row>
    <row r="8" spans="1:35" ht="18" customHeight="1" thickBot="1" x14ac:dyDescent="0.25">
      <c r="A8" s="582"/>
      <c r="B8" s="71" t="s">
        <v>15</v>
      </c>
      <c r="C8" s="72" t="s">
        <v>16</v>
      </c>
      <c r="D8" s="439" t="s">
        <v>893</v>
      </c>
      <c r="E8" s="313" t="s">
        <v>894</v>
      </c>
      <c r="F8" s="438"/>
      <c r="G8" s="438"/>
      <c r="H8" s="438"/>
      <c r="I8" s="438"/>
      <c r="J8" s="438"/>
      <c r="K8" s="438"/>
      <c r="L8" s="438"/>
      <c r="M8" s="438"/>
      <c r="N8" s="438"/>
      <c r="O8" s="438"/>
      <c r="P8" s="438"/>
      <c r="Q8" s="438"/>
      <c r="R8" s="438"/>
      <c r="S8" s="438"/>
      <c r="T8" s="438"/>
      <c r="U8" s="438"/>
      <c r="V8" s="438"/>
      <c r="W8" s="438"/>
      <c r="X8" s="438"/>
      <c r="Y8" s="438"/>
      <c r="Z8" s="36"/>
      <c r="AA8" s="26"/>
      <c r="AB8" s="26"/>
      <c r="AC8" s="26"/>
      <c r="AD8" s="26"/>
      <c r="AE8" s="26"/>
      <c r="AF8" s="26"/>
      <c r="AG8" s="26"/>
      <c r="AH8" s="26"/>
      <c r="AI8" s="26"/>
    </row>
    <row r="9" spans="1:35" ht="35.1" customHeight="1" x14ac:dyDescent="0.2">
      <c r="A9" s="216">
        <f>'1a'!$A9</f>
        <v>1</v>
      </c>
      <c r="B9" s="74">
        <f>'1a'!$B9</f>
        <v>1</v>
      </c>
      <c r="C9" s="75" t="str">
        <f>'1a'!$C9</f>
        <v>TEZCAN PARLAK</v>
      </c>
      <c r="D9" s="437" t="s">
        <v>900</v>
      </c>
      <c r="E9" s="477" t="s">
        <v>901</v>
      </c>
      <c r="F9" s="316"/>
      <c r="G9" s="20"/>
      <c r="H9" s="76" t="str">
        <f>IF(AA9&gt;0,ROUND(SUM(D9:G9)/AA9,0),IF(AA9=0,""))</f>
        <v/>
      </c>
      <c r="I9" s="21"/>
      <c r="J9" s="19"/>
      <c r="K9" s="19"/>
      <c r="L9" s="22"/>
      <c r="M9" s="11"/>
      <c r="N9" s="8"/>
      <c r="O9" s="16"/>
      <c r="P9" s="370" t="str">
        <f>IF(AB9&gt;0,ROUND(SUM(M9:O9)/AB9,0),IF(AB9=0,""))</f>
        <v/>
      </c>
      <c r="Q9" s="314"/>
      <c r="R9" s="440"/>
      <c r="S9" s="440"/>
      <c r="T9" s="441"/>
      <c r="U9" s="79"/>
      <c r="V9" s="441"/>
      <c r="W9" s="442"/>
      <c r="X9" s="79"/>
      <c r="Y9" s="64"/>
      <c r="Z9" s="369"/>
      <c r="AA9" s="369"/>
      <c r="AB9" s="26"/>
      <c r="AC9" s="369"/>
      <c r="AD9" s="26"/>
      <c r="AE9" s="26"/>
      <c r="AF9" s="26"/>
      <c r="AG9" s="26"/>
      <c r="AH9" s="26" t="str">
        <f>P9</f>
        <v/>
      </c>
      <c r="AI9" s="26" t="str">
        <f>IF(Q9="","",IF(Q9="g",0,IF(Q9="r","",Q9)))</f>
        <v/>
      </c>
    </row>
    <row r="10" spans="1:35" ht="35.1" customHeight="1" x14ac:dyDescent="0.2">
      <c r="A10" s="218">
        <f>'1a'!$A10</f>
        <v>2</v>
      </c>
      <c r="B10" s="58">
        <f>'1a'!$B10</f>
        <v>2</v>
      </c>
      <c r="C10" s="77" t="str">
        <f>'1a'!$C10</f>
        <v>DURSUN ALİ KALAY</v>
      </c>
      <c r="D10" s="437"/>
      <c r="E10" s="477" t="s">
        <v>901</v>
      </c>
      <c r="F10" s="10"/>
      <c r="G10" s="15"/>
      <c r="H10" s="76" t="str">
        <f>IF(AA10&gt;0,ROUND(SUM(D10:G10)/AA10,0),IF(AA10=0,""))</f>
        <v/>
      </c>
      <c r="I10" s="13"/>
      <c r="J10" s="7"/>
      <c r="K10" s="7"/>
      <c r="L10" s="14"/>
      <c r="M10" s="13"/>
      <c r="N10" s="7"/>
      <c r="O10" s="15"/>
      <c r="P10" s="371" t="str">
        <f>IF(AB10&gt;0,ROUND(SUM(M10:O10)/AB10,0),IF(AB10=0,""))</f>
        <v/>
      </c>
      <c r="Q10" s="293"/>
      <c r="R10" s="440"/>
      <c r="S10" s="440"/>
      <c r="T10" s="441"/>
      <c r="U10" s="79"/>
      <c r="V10" s="441"/>
      <c r="W10" s="442"/>
      <c r="X10" s="79"/>
      <c r="Y10" s="64"/>
      <c r="Z10" s="369"/>
      <c r="AA10" s="369"/>
      <c r="AB10" s="26"/>
      <c r="AC10" s="369"/>
      <c r="AD10" s="26"/>
      <c r="AE10" s="26"/>
      <c r="AF10" s="26"/>
      <c r="AG10" s="26"/>
      <c r="AH10" s="26" t="str">
        <f t="shared" ref="AH10:AH38" si="0">P10</f>
        <v/>
      </c>
      <c r="AI10" s="26" t="str">
        <f t="shared" ref="AI10:AI38" si="1">IF(Q10="","",IF(Q10="g",0,IF(Q10="r","",Q10)))</f>
        <v/>
      </c>
    </row>
    <row r="11" spans="1:35" ht="35.1" customHeight="1" x14ac:dyDescent="0.2">
      <c r="A11" s="218">
        <f>'1a'!$A11</f>
        <v>3</v>
      </c>
      <c r="B11" s="58">
        <f>'1a'!$B11</f>
        <v>3</v>
      </c>
      <c r="C11" s="77" t="str">
        <f>'1a'!$C11</f>
        <v>SELMA AYDIN</v>
      </c>
      <c r="D11" s="437"/>
      <c r="E11" s="477" t="s">
        <v>901</v>
      </c>
      <c r="F11" s="10"/>
      <c r="G11" s="15"/>
      <c r="H11" s="76" t="str">
        <f>IF(AA11&gt;0,ROUND(SUM(D11:G11)/AA11,0),IF(AA11=0,""))</f>
        <v/>
      </c>
      <c r="I11" s="13"/>
      <c r="J11" s="7"/>
      <c r="K11" s="7"/>
      <c r="L11" s="14"/>
      <c r="M11" s="13"/>
      <c r="N11" s="7"/>
      <c r="O11" s="15"/>
      <c r="P11" s="371" t="str">
        <f>IF(AB11&gt;0,ROUND(SUM(M11:O11)/AB11,0),IF(AB11=0,""))</f>
        <v/>
      </c>
      <c r="Q11" s="293"/>
      <c r="R11" s="440"/>
      <c r="S11" s="440"/>
      <c r="T11" s="441"/>
      <c r="U11" s="79"/>
      <c r="V11" s="441"/>
      <c r="W11" s="442"/>
      <c r="X11" s="79"/>
      <c r="Y11" s="64"/>
      <c r="Z11" s="369"/>
      <c r="AA11" s="369"/>
      <c r="AB11" s="26"/>
      <c r="AC11" s="369"/>
      <c r="AD11" s="26"/>
      <c r="AE11" s="26"/>
      <c r="AF11" s="26"/>
      <c r="AG11" s="26"/>
      <c r="AH11" s="26" t="str">
        <f t="shared" si="0"/>
        <v/>
      </c>
      <c r="AI11" s="26" t="str">
        <f t="shared" si="1"/>
        <v/>
      </c>
    </row>
    <row r="12" spans="1:35" ht="35.1" customHeight="1" x14ac:dyDescent="0.2">
      <c r="A12" s="218">
        <f>'1a'!$A12</f>
        <v>4</v>
      </c>
      <c r="B12" s="58">
        <f>'1a'!$B12</f>
        <v>4</v>
      </c>
      <c r="C12" s="77" t="str">
        <f>'1a'!$C12</f>
        <v>MURAT KARTAL</v>
      </c>
      <c r="D12" s="437"/>
      <c r="E12" s="477" t="s">
        <v>901</v>
      </c>
      <c r="F12" s="10"/>
      <c r="G12" s="15"/>
      <c r="H12" s="76" t="str">
        <f t="shared" ref="H12:H38" si="2">IF(AA12&gt;0,ROUND(SUM(D12:G12)/AA12,0),IF(AA12=0,""))</f>
        <v/>
      </c>
      <c r="I12" s="13"/>
      <c r="J12" s="7"/>
      <c r="K12" s="7"/>
      <c r="L12" s="14"/>
      <c r="M12" s="13"/>
      <c r="N12" s="7"/>
      <c r="O12" s="15"/>
      <c r="P12" s="371" t="str">
        <f t="shared" ref="P12:P38" si="3">IF(AB12&gt;0,ROUND(SUM(M12:O12)/AB12,0),IF(AB12=0,""))</f>
        <v/>
      </c>
      <c r="Q12" s="293"/>
      <c r="R12" s="440"/>
      <c r="S12" s="440"/>
      <c r="T12" s="441"/>
      <c r="U12" s="79"/>
      <c r="V12" s="441"/>
      <c r="W12" s="442"/>
      <c r="X12" s="79"/>
      <c r="Y12" s="64"/>
      <c r="Z12" s="369"/>
      <c r="AA12" s="369"/>
      <c r="AB12" s="26"/>
      <c r="AC12" s="369"/>
      <c r="AD12" s="26"/>
      <c r="AE12" s="26"/>
      <c r="AF12" s="26"/>
      <c r="AG12" s="26"/>
      <c r="AH12" s="26" t="str">
        <f t="shared" si="0"/>
        <v/>
      </c>
      <c r="AI12" s="26" t="str">
        <f t="shared" si="1"/>
        <v/>
      </c>
    </row>
    <row r="13" spans="1:35" ht="35.1" customHeight="1" x14ac:dyDescent="0.2">
      <c r="A13" s="218">
        <f>'1a'!$A13</f>
        <v>5</v>
      </c>
      <c r="B13" s="58">
        <f>'1a'!$B13</f>
        <v>5</v>
      </c>
      <c r="C13" s="77" t="str">
        <f>'1a'!$C13</f>
        <v>ÖZCAN BAKAR</v>
      </c>
      <c r="D13" s="437"/>
      <c r="E13" s="477" t="s">
        <v>901</v>
      </c>
      <c r="F13" s="10"/>
      <c r="G13" s="15"/>
      <c r="H13" s="76" t="str">
        <f t="shared" si="2"/>
        <v/>
      </c>
      <c r="I13" s="13"/>
      <c r="J13" s="7"/>
      <c r="K13" s="7"/>
      <c r="L13" s="14"/>
      <c r="M13" s="13"/>
      <c r="N13" s="7"/>
      <c r="O13" s="15"/>
      <c r="P13" s="371" t="str">
        <f t="shared" si="3"/>
        <v/>
      </c>
      <c r="Q13" s="293"/>
      <c r="R13" s="440"/>
      <c r="S13" s="440"/>
      <c r="T13" s="441"/>
      <c r="U13" s="79"/>
      <c r="V13" s="441"/>
      <c r="W13" s="442"/>
      <c r="X13" s="79"/>
      <c r="Y13" s="64"/>
      <c r="Z13" s="369"/>
      <c r="AA13" s="369"/>
      <c r="AB13" s="26"/>
      <c r="AC13" s="369"/>
      <c r="AD13" s="26"/>
      <c r="AE13" s="26"/>
      <c r="AF13" s="26"/>
      <c r="AG13" s="26"/>
      <c r="AH13" s="26" t="str">
        <f t="shared" si="0"/>
        <v/>
      </c>
      <c r="AI13" s="26" t="str">
        <f t="shared" si="1"/>
        <v/>
      </c>
    </row>
    <row r="14" spans="1:35" ht="35.1" customHeight="1" x14ac:dyDescent="0.2">
      <c r="A14" s="218">
        <f>'1a'!$A14</f>
        <v>6</v>
      </c>
      <c r="B14" s="58">
        <f>'1a'!$B14</f>
        <v>6</v>
      </c>
      <c r="C14" s="77" t="str">
        <f>'1a'!$C14</f>
        <v>ÖZLEM UR</v>
      </c>
      <c r="D14" s="437"/>
      <c r="E14" s="477" t="s">
        <v>901</v>
      </c>
      <c r="F14" s="10"/>
      <c r="G14" s="15"/>
      <c r="H14" s="76" t="str">
        <f t="shared" si="2"/>
        <v/>
      </c>
      <c r="I14" s="13"/>
      <c r="J14" s="7"/>
      <c r="K14" s="7"/>
      <c r="L14" s="14"/>
      <c r="M14" s="13"/>
      <c r="N14" s="7"/>
      <c r="O14" s="15"/>
      <c r="P14" s="371" t="str">
        <f t="shared" si="3"/>
        <v/>
      </c>
      <c r="Q14" s="293"/>
      <c r="R14" s="440"/>
      <c r="S14" s="440"/>
      <c r="T14" s="441"/>
      <c r="U14" s="79"/>
      <c r="V14" s="441"/>
      <c r="W14" s="442"/>
      <c r="X14" s="79"/>
      <c r="Y14" s="64"/>
      <c r="Z14" s="369"/>
      <c r="AA14" s="369"/>
      <c r="AB14" s="26"/>
      <c r="AC14" s="369"/>
      <c r="AD14" s="26"/>
      <c r="AE14" s="26"/>
      <c r="AF14" s="26"/>
      <c r="AG14" s="26"/>
      <c r="AH14" s="26" t="str">
        <f t="shared" si="0"/>
        <v/>
      </c>
      <c r="AI14" s="26" t="str">
        <f t="shared" si="1"/>
        <v/>
      </c>
    </row>
    <row r="15" spans="1:35" ht="35.1" customHeight="1" x14ac:dyDescent="0.2">
      <c r="A15" s="218">
        <f>'1a'!$A15</f>
        <v>7</v>
      </c>
      <c r="B15" s="58">
        <f>'1a'!$B15</f>
        <v>7</v>
      </c>
      <c r="C15" s="77" t="str">
        <f>'1a'!$C15</f>
        <v>BÜŞRA BÜYÜKOK</v>
      </c>
      <c r="D15" s="437"/>
      <c r="E15" s="477" t="s">
        <v>901</v>
      </c>
      <c r="F15" s="10"/>
      <c r="G15" s="15"/>
      <c r="H15" s="76" t="str">
        <f t="shared" si="2"/>
        <v/>
      </c>
      <c r="I15" s="13"/>
      <c r="J15" s="7"/>
      <c r="K15" s="7"/>
      <c r="L15" s="14"/>
      <c r="M15" s="13"/>
      <c r="N15" s="7"/>
      <c r="O15" s="15"/>
      <c r="P15" s="371" t="str">
        <f t="shared" si="3"/>
        <v/>
      </c>
      <c r="Q15" s="293"/>
      <c r="R15" s="440"/>
      <c r="S15" s="440"/>
      <c r="T15" s="441"/>
      <c r="U15" s="79"/>
      <c r="V15" s="441"/>
      <c r="W15" s="442"/>
      <c r="X15" s="79"/>
      <c r="Y15" s="64"/>
      <c r="Z15" s="369"/>
      <c r="AA15" s="369"/>
      <c r="AB15" s="26"/>
      <c r="AC15" s="369"/>
      <c r="AD15" s="26"/>
      <c r="AE15" s="26"/>
      <c r="AF15" s="26"/>
      <c r="AG15" s="26"/>
      <c r="AH15" s="26" t="str">
        <f t="shared" si="0"/>
        <v/>
      </c>
      <c r="AI15" s="26" t="str">
        <f t="shared" si="1"/>
        <v/>
      </c>
    </row>
    <row r="16" spans="1:35" ht="35.1" customHeight="1" x14ac:dyDescent="0.2">
      <c r="A16" s="218">
        <f>'1a'!$A16</f>
        <v>8</v>
      </c>
      <c r="B16" s="58">
        <f>'1a'!$B16</f>
        <v>8</v>
      </c>
      <c r="C16" s="77" t="str">
        <f>'1a'!$C16</f>
        <v>ELİF TOK</v>
      </c>
      <c r="D16" s="437"/>
      <c r="E16" s="477" t="s">
        <v>901</v>
      </c>
      <c r="F16" s="10"/>
      <c r="G16" s="15"/>
      <c r="H16" s="76" t="str">
        <f t="shared" si="2"/>
        <v/>
      </c>
      <c r="I16" s="13"/>
      <c r="J16" s="7"/>
      <c r="K16" s="7"/>
      <c r="L16" s="14"/>
      <c r="M16" s="13"/>
      <c r="N16" s="7"/>
      <c r="O16" s="15"/>
      <c r="P16" s="371" t="str">
        <f t="shared" si="3"/>
        <v/>
      </c>
      <c r="Q16" s="293"/>
      <c r="R16" s="440"/>
      <c r="S16" s="440"/>
      <c r="T16" s="441"/>
      <c r="U16" s="79"/>
      <c r="V16" s="441"/>
      <c r="W16" s="442"/>
      <c r="X16" s="79"/>
      <c r="Y16" s="64"/>
      <c r="Z16" s="369"/>
      <c r="AA16" s="369"/>
      <c r="AB16" s="26"/>
      <c r="AC16" s="369"/>
      <c r="AD16" s="26"/>
      <c r="AE16" s="26"/>
      <c r="AF16" s="26"/>
      <c r="AG16" s="26"/>
      <c r="AH16" s="26" t="str">
        <f t="shared" si="0"/>
        <v/>
      </c>
      <c r="AI16" s="26" t="str">
        <f t="shared" si="1"/>
        <v/>
      </c>
    </row>
    <row r="17" spans="1:35" ht="35.1" customHeight="1" x14ac:dyDescent="0.2">
      <c r="A17" s="218">
        <f>'1a'!$A17</f>
        <v>9</v>
      </c>
      <c r="B17" s="58">
        <f>'1a'!$B17</f>
        <v>9</v>
      </c>
      <c r="C17" s="77" t="str">
        <f>'1a'!$C17</f>
        <v>ELİF GÖL</v>
      </c>
      <c r="D17" s="437"/>
      <c r="E17" s="477" t="s">
        <v>901</v>
      </c>
      <c r="F17" s="10"/>
      <c r="G17" s="15"/>
      <c r="H17" s="76" t="str">
        <f t="shared" si="2"/>
        <v/>
      </c>
      <c r="I17" s="13"/>
      <c r="J17" s="7"/>
      <c r="K17" s="7"/>
      <c r="L17" s="14"/>
      <c r="M17" s="13"/>
      <c r="N17" s="7"/>
      <c r="O17" s="15"/>
      <c r="P17" s="371" t="str">
        <f t="shared" si="3"/>
        <v/>
      </c>
      <c r="Q17" s="293"/>
      <c r="R17" s="440"/>
      <c r="S17" s="440"/>
      <c r="T17" s="441"/>
      <c r="U17" s="79"/>
      <c r="V17" s="441"/>
      <c r="W17" s="442"/>
      <c r="X17" s="79"/>
      <c r="Y17" s="64"/>
      <c r="Z17" s="369"/>
      <c r="AA17" s="369"/>
      <c r="AB17" s="26"/>
      <c r="AC17" s="369"/>
      <c r="AD17" s="26"/>
      <c r="AE17" s="26"/>
      <c r="AF17" s="26"/>
      <c r="AG17" s="26"/>
      <c r="AH17" s="26" t="str">
        <f t="shared" si="0"/>
        <v/>
      </c>
      <c r="AI17" s="26" t="str">
        <f t="shared" si="1"/>
        <v/>
      </c>
    </row>
    <row r="18" spans="1:35" ht="35.1" customHeight="1" x14ac:dyDescent="0.2">
      <c r="A18" s="218">
        <f>'1a'!$A18</f>
        <v>10</v>
      </c>
      <c r="B18" s="58">
        <f>'1a'!$B18</f>
        <v>10</v>
      </c>
      <c r="C18" s="77" t="str">
        <f>'1a'!$C18</f>
        <v>SUNA TOK</v>
      </c>
      <c r="D18" s="437"/>
      <c r="E18" s="477" t="s">
        <v>901</v>
      </c>
      <c r="F18" s="10"/>
      <c r="G18" s="15"/>
      <c r="H18" s="76" t="str">
        <f t="shared" si="2"/>
        <v/>
      </c>
      <c r="I18" s="13"/>
      <c r="J18" s="7"/>
      <c r="K18" s="7"/>
      <c r="L18" s="14"/>
      <c r="M18" s="13"/>
      <c r="N18" s="7"/>
      <c r="O18" s="15"/>
      <c r="P18" s="371" t="str">
        <f t="shared" si="3"/>
        <v/>
      </c>
      <c r="Q18" s="293"/>
      <c r="R18" s="440"/>
      <c r="S18" s="440"/>
      <c r="T18" s="441"/>
      <c r="U18" s="79"/>
      <c r="V18" s="441"/>
      <c r="W18" s="442"/>
      <c r="X18" s="79"/>
      <c r="Y18" s="64"/>
      <c r="Z18" s="369"/>
      <c r="AA18" s="369"/>
      <c r="AB18" s="26"/>
      <c r="AC18" s="369"/>
      <c r="AD18" s="26"/>
      <c r="AE18" s="26"/>
      <c r="AF18" s="26"/>
      <c r="AG18" s="26"/>
      <c r="AH18" s="26" t="str">
        <f t="shared" si="0"/>
        <v/>
      </c>
      <c r="AI18" s="26" t="str">
        <f t="shared" si="1"/>
        <v/>
      </c>
    </row>
    <row r="19" spans="1:35" ht="35.1" customHeight="1" x14ac:dyDescent="0.2">
      <c r="A19" s="218">
        <f>'1a'!$A19</f>
        <v>11</v>
      </c>
      <c r="B19" s="58">
        <f>'1a'!$B19</f>
        <v>11</v>
      </c>
      <c r="C19" s="77" t="str">
        <f>'1a'!$C19</f>
        <v>GÜLER DEMİR</v>
      </c>
      <c r="D19" s="437"/>
      <c r="E19" s="477" t="s">
        <v>901</v>
      </c>
      <c r="F19" s="10"/>
      <c r="G19" s="15"/>
      <c r="H19" s="76" t="str">
        <f t="shared" si="2"/>
        <v/>
      </c>
      <c r="I19" s="13"/>
      <c r="J19" s="7"/>
      <c r="K19" s="7"/>
      <c r="L19" s="14"/>
      <c r="M19" s="13"/>
      <c r="N19" s="7"/>
      <c r="O19" s="15"/>
      <c r="P19" s="371" t="str">
        <f t="shared" si="3"/>
        <v/>
      </c>
      <c r="Q19" s="293"/>
      <c r="R19" s="440"/>
      <c r="S19" s="440"/>
      <c r="T19" s="441"/>
      <c r="U19" s="79"/>
      <c r="V19" s="441"/>
      <c r="W19" s="442"/>
      <c r="X19" s="79"/>
      <c r="Y19" s="64"/>
      <c r="Z19" s="369"/>
      <c r="AA19" s="369"/>
      <c r="AB19" s="26"/>
      <c r="AC19" s="369"/>
      <c r="AD19" s="26"/>
      <c r="AE19" s="26"/>
      <c r="AF19" s="26"/>
      <c r="AG19" s="26"/>
      <c r="AH19" s="26" t="str">
        <f t="shared" si="0"/>
        <v/>
      </c>
      <c r="AI19" s="26" t="str">
        <f t="shared" si="1"/>
        <v/>
      </c>
    </row>
    <row r="20" spans="1:35" ht="35.1" customHeight="1" x14ac:dyDescent="0.2">
      <c r="A20" s="218">
        <f>'1a'!$A20</f>
        <v>12</v>
      </c>
      <c r="B20" s="58">
        <f>'1a'!$B20</f>
        <v>12</v>
      </c>
      <c r="C20" s="77" t="str">
        <f>'1a'!$C20</f>
        <v>DERYA BODUR</v>
      </c>
      <c r="D20" s="437"/>
      <c r="E20" s="477" t="s">
        <v>901</v>
      </c>
      <c r="F20" s="10"/>
      <c r="G20" s="15"/>
      <c r="H20" s="76" t="str">
        <f t="shared" si="2"/>
        <v/>
      </c>
      <c r="I20" s="13"/>
      <c r="J20" s="7"/>
      <c r="K20" s="7"/>
      <c r="L20" s="14"/>
      <c r="M20" s="13"/>
      <c r="N20" s="7"/>
      <c r="O20" s="15"/>
      <c r="P20" s="371" t="str">
        <f t="shared" si="3"/>
        <v/>
      </c>
      <c r="Q20" s="293"/>
      <c r="R20" s="440"/>
      <c r="S20" s="440"/>
      <c r="T20" s="441"/>
      <c r="U20" s="79"/>
      <c r="V20" s="441"/>
      <c r="W20" s="442"/>
      <c r="X20" s="79"/>
      <c r="Y20" s="64"/>
      <c r="Z20" s="369"/>
      <c r="AA20" s="369"/>
      <c r="AB20" s="26"/>
      <c r="AC20" s="369"/>
      <c r="AD20" s="26"/>
      <c r="AE20" s="26"/>
      <c r="AF20" s="26"/>
      <c r="AG20" s="26"/>
      <c r="AH20" s="26" t="str">
        <f t="shared" si="0"/>
        <v/>
      </c>
      <c r="AI20" s="26" t="str">
        <f t="shared" si="1"/>
        <v/>
      </c>
    </row>
    <row r="21" spans="1:35" ht="35.1" customHeight="1" x14ac:dyDescent="0.2">
      <c r="A21" s="218">
        <f>'1a'!$A21</f>
        <v>13</v>
      </c>
      <c r="B21" s="58">
        <f>'1a'!$B21</f>
        <v>13</v>
      </c>
      <c r="C21" s="77" t="str">
        <f>'1a'!$C21</f>
        <v>ALİ CAN ÖZÇİL</v>
      </c>
      <c r="D21" s="437"/>
      <c r="E21" s="477" t="s">
        <v>901</v>
      </c>
      <c r="F21" s="10"/>
      <c r="G21" s="15"/>
      <c r="H21" s="76" t="str">
        <f t="shared" si="2"/>
        <v/>
      </c>
      <c r="I21" s="13"/>
      <c r="J21" s="7"/>
      <c r="K21" s="7"/>
      <c r="L21" s="14"/>
      <c r="M21" s="13"/>
      <c r="N21" s="7"/>
      <c r="O21" s="15"/>
      <c r="P21" s="371" t="str">
        <f t="shared" si="3"/>
        <v/>
      </c>
      <c r="Q21" s="293"/>
      <c r="R21" s="440"/>
      <c r="S21" s="440"/>
      <c r="T21" s="441"/>
      <c r="U21" s="79"/>
      <c r="V21" s="441"/>
      <c r="W21" s="442"/>
      <c r="X21" s="79"/>
      <c r="Y21" s="64"/>
      <c r="Z21" s="369"/>
      <c r="AA21" s="369"/>
      <c r="AB21" s="26"/>
      <c r="AC21" s="369"/>
      <c r="AD21" s="26"/>
      <c r="AE21" s="26"/>
      <c r="AF21" s="26"/>
      <c r="AG21" s="26"/>
      <c r="AH21" s="26" t="str">
        <f t="shared" si="0"/>
        <v/>
      </c>
      <c r="AI21" s="26" t="str">
        <f t="shared" si="1"/>
        <v/>
      </c>
    </row>
    <row r="22" spans="1:35" ht="35.1" customHeight="1" x14ac:dyDescent="0.2">
      <c r="A22" s="218">
        <f>'1a'!$A22</f>
        <v>14</v>
      </c>
      <c r="B22" s="58">
        <f>'1a'!$B22</f>
        <v>14</v>
      </c>
      <c r="C22" s="77" t="str">
        <f>'1a'!$C22</f>
        <v>SEVGİ YILDIZ</v>
      </c>
      <c r="D22" s="437"/>
      <c r="E22" s="477" t="s">
        <v>901</v>
      </c>
      <c r="F22" s="10"/>
      <c r="G22" s="15"/>
      <c r="H22" s="76" t="str">
        <f t="shared" si="2"/>
        <v/>
      </c>
      <c r="I22" s="13"/>
      <c r="J22" s="7"/>
      <c r="K22" s="7"/>
      <c r="L22" s="14"/>
      <c r="M22" s="13"/>
      <c r="N22" s="7"/>
      <c r="O22" s="15"/>
      <c r="P22" s="371" t="str">
        <f t="shared" si="3"/>
        <v/>
      </c>
      <c r="Q22" s="293"/>
      <c r="R22" s="440"/>
      <c r="S22" s="440"/>
      <c r="T22" s="441"/>
      <c r="U22" s="79"/>
      <c r="V22" s="441"/>
      <c r="W22" s="442"/>
      <c r="X22" s="79"/>
      <c r="Y22" s="64"/>
      <c r="Z22" s="369"/>
      <c r="AA22" s="369"/>
      <c r="AB22" s="26"/>
      <c r="AC22" s="369"/>
      <c r="AD22" s="26"/>
      <c r="AE22" s="26"/>
      <c r="AF22" s="26"/>
      <c r="AG22" s="26"/>
      <c r="AH22" s="26" t="str">
        <f t="shared" si="0"/>
        <v/>
      </c>
      <c r="AI22" s="26" t="str">
        <f t="shared" si="1"/>
        <v/>
      </c>
    </row>
    <row r="23" spans="1:35" ht="35.1" customHeight="1" x14ac:dyDescent="0.2">
      <c r="A23" s="218">
        <f>'1a'!$A23</f>
        <v>15</v>
      </c>
      <c r="B23" s="58">
        <f>'1a'!$B23</f>
        <v>15</v>
      </c>
      <c r="C23" s="77" t="str">
        <f>'1a'!$C23</f>
        <v>ÖMÜR PEHLİVAN</v>
      </c>
      <c r="D23" s="437"/>
      <c r="E23" s="477" t="s">
        <v>901</v>
      </c>
      <c r="F23" s="10"/>
      <c r="G23" s="15"/>
      <c r="H23" s="76" t="str">
        <f t="shared" si="2"/>
        <v/>
      </c>
      <c r="I23" s="13"/>
      <c r="J23" s="7"/>
      <c r="K23" s="7"/>
      <c r="L23" s="14"/>
      <c r="M23" s="13"/>
      <c r="N23" s="7"/>
      <c r="O23" s="15"/>
      <c r="P23" s="371" t="str">
        <f t="shared" si="3"/>
        <v/>
      </c>
      <c r="Q23" s="293"/>
      <c r="R23" s="440"/>
      <c r="S23" s="440"/>
      <c r="T23" s="441"/>
      <c r="U23" s="79"/>
      <c r="V23" s="441"/>
      <c r="W23" s="442"/>
      <c r="X23" s="79"/>
      <c r="Y23" s="64"/>
      <c r="Z23" s="369"/>
      <c r="AA23" s="369"/>
      <c r="AB23" s="26"/>
      <c r="AC23" s="369"/>
      <c r="AD23" s="26"/>
      <c r="AE23" s="26"/>
      <c r="AF23" s="26"/>
      <c r="AG23" s="26"/>
      <c r="AH23" s="26" t="str">
        <f t="shared" si="0"/>
        <v/>
      </c>
      <c r="AI23" s="26" t="str">
        <f t="shared" si="1"/>
        <v/>
      </c>
    </row>
    <row r="24" spans="1:35" ht="35.1" customHeight="1" x14ac:dyDescent="0.2">
      <c r="A24" s="218">
        <f>'1a'!$A24</f>
        <v>16</v>
      </c>
      <c r="B24" s="58">
        <f>'1a'!$B24</f>
        <v>16</v>
      </c>
      <c r="C24" s="77" t="str">
        <f>'1a'!$C24</f>
        <v>TEZCAN PARLAK</v>
      </c>
      <c r="D24" s="437"/>
      <c r="E24" s="477" t="s">
        <v>901</v>
      </c>
      <c r="F24" s="10"/>
      <c r="G24" s="15"/>
      <c r="H24" s="76" t="str">
        <f t="shared" si="2"/>
        <v/>
      </c>
      <c r="I24" s="13"/>
      <c r="J24" s="7"/>
      <c r="K24" s="7"/>
      <c r="L24" s="14"/>
      <c r="M24" s="13"/>
      <c r="N24" s="7"/>
      <c r="O24" s="15"/>
      <c r="P24" s="371" t="str">
        <f t="shared" si="3"/>
        <v/>
      </c>
      <c r="Q24" s="293"/>
      <c r="R24" s="440"/>
      <c r="S24" s="440"/>
      <c r="T24" s="441"/>
      <c r="U24" s="79"/>
      <c r="V24" s="441"/>
      <c r="W24" s="442"/>
      <c r="X24" s="79"/>
      <c r="Y24" s="64"/>
      <c r="Z24" s="369"/>
      <c r="AA24" s="369"/>
      <c r="AB24" s="26"/>
      <c r="AC24" s="369"/>
      <c r="AD24" s="26"/>
      <c r="AE24" s="26"/>
      <c r="AF24" s="26"/>
      <c r="AG24" s="26"/>
      <c r="AH24" s="26" t="str">
        <f t="shared" si="0"/>
        <v/>
      </c>
      <c r="AI24" s="26" t="str">
        <f t="shared" si="1"/>
        <v/>
      </c>
    </row>
    <row r="25" spans="1:35" ht="35.1" customHeight="1" x14ac:dyDescent="0.2">
      <c r="A25" s="218">
        <f>'1a'!$A25</f>
        <v>17</v>
      </c>
      <c r="B25" s="58">
        <f>'1a'!$B25</f>
        <v>17</v>
      </c>
      <c r="C25" s="77" t="str">
        <f>'1a'!$C25</f>
        <v>DURSUN ALİ KALAY</v>
      </c>
      <c r="D25" s="437"/>
      <c r="E25" s="477" t="s">
        <v>901</v>
      </c>
      <c r="F25" s="10"/>
      <c r="G25" s="15"/>
      <c r="H25" s="76" t="str">
        <f t="shared" si="2"/>
        <v/>
      </c>
      <c r="I25" s="13"/>
      <c r="J25" s="7"/>
      <c r="K25" s="7"/>
      <c r="L25" s="14"/>
      <c r="M25" s="13"/>
      <c r="N25" s="7"/>
      <c r="O25" s="15"/>
      <c r="P25" s="371" t="str">
        <f t="shared" si="3"/>
        <v/>
      </c>
      <c r="Q25" s="293"/>
      <c r="R25" s="440"/>
      <c r="S25" s="440"/>
      <c r="T25" s="441"/>
      <c r="U25" s="79"/>
      <c r="V25" s="441"/>
      <c r="W25" s="442"/>
      <c r="X25" s="79"/>
      <c r="Y25" s="64"/>
      <c r="Z25" s="369"/>
      <c r="AA25" s="369"/>
      <c r="AB25" s="26"/>
      <c r="AC25" s="369"/>
      <c r="AD25" s="26"/>
      <c r="AE25" s="26"/>
      <c r="AF25" s="26"/>
      <c r="AG25" s="26"/>
      <c r="AH25" s="26" t="str">
        <f t="shared" si="0"/>
        <v/>
      </c>
      <c r="AI25" s="26" t="str">
        <f t="shared" si="1"/>
        <v/>
      </c>
    </row>
    <row r="26" spans="1:35" ht="35.1" customHeight="1" x14ac:dyDescent="0.2">
      <c r="A26" s="218">
        <f>'1a'!$A26</f>
        <v>18</v>
      </c>
      <c r="B26" s="58">
        <f>'1a'!$B26</f>
        <v>18</v>
      </c>
      <c r="C26" s="77" t="str">
        <f>'1a'!$C26</f>
        <v>SELMA AYDIN</v>
      </c>
      <c r="D26" s="437"/>
      <c r="E26" s="477" t="s">
        <v>901</v>
      </c>
      <c r="F26" s="10"/>
      <c r="G26" s="15"/>
      <c r="H26" s="76" t="str">
        <f t="shared" si="2"/>
        <v/>
      </c>
      <c r="I26" s="13"/>
      <c r="J26" s="7"/>
      <c r="K26" s="7"/>
      <c r="L26" s="14"/>
      <c r="M26" s="13"/>
      <c r="N26" s="7"/>
      <c r="O26" s="15"/>
      <c r="P26" s="371" t="str">
        <f t="shared" si="3"/>
        <v/>
      </c>
      <c r="Q26" s="293"/>
      <c r="R26" s="440"/>
      <c r="S26" s="440"/>
      <c r="T26" s="441"/>
      <c r="U26" s="79"/>
      <c r="V26" s="441"/>
      <c r="W26" s="442"/>
      <c r="X26" s="79"/>
      <c r="Y26" s="64"/>
      <c r="Z26" s="369"/>
      <c r="AA26" s="369"/>
      <c r="AB26" s="26"/>
      <c r="AC26" s="369"/>
      <c r="AD26" s="26"/>
      <c r="AE26" s="26"/>
      <c r="AF26" s="26"/>
      <c r="AG26" s="26"/>
      <c r="AH26" s="26" t="str">
        <f t="shared" si="0"/>
        <v/>
      </c>
      <c r="AI26" s="26" t="str">
        <f t="shared" si="1"/>
        <v/>
      </c>
    </row>
    <row r="27" spans="1:35" ht="35.1" customHeight="1" x14ac:dyDescent="0.2">
      <c r="A27" s="218">
        <f>'1a'!$A27</f>
        <v>19</v>
      </c>
      <c r="B27" s="58">
        <f>'1a'!$B27</f>
        <v>19</v>
      </c>
      <c r="C27" s="77" t="str">
        <f>'1a'!$C27</f>
        <v>MURAT KARTAL</v>
      </c>
      <c r="D27" s="437"/>
      <c r="E27" s="477" t="s">
        <v>901</v>
      </c>
      <c r="F27" s="10"/>
      <c r="G27" s="15"/>
      <c r="H27" s="76" t="str">
        <f t="shared" si="2"/>
        <v/>
      </c>
      <c r="I27" s="13"/>
      <c r="J27" s="7"/>
      <c r="K27" s="7"/>
      <c r="L27" s="14"/>
      <c r="M27" s="13"/>
      <c r="N27" s="7"/>
      <c r="O27" s="15"/>
      <c r="P27" s="371" t="str">
        <f t="shared" si="3"/>
        <v/>
      </c>
      <c r="Q27" s="293"/>
      <c r="R27" s="440"/>
      <c r="S27" s="440"/>
      <c r="T27" s="441"/>
      <c r="U27" s="79"/>
      <c r="V27" s="441"/>
      <c r="W27" s="442"/>
      <c r="X27" s="79"/>
      <c r="Y27" s="64"/>
      <c r="Z27" s="369"/>
      <c r="AA27" s="369"/>
      <c r="AB27" s="26"/>
      <c r="AC27" s="369"/>
      <c r="AD27" s="26"/>
      <c r="AE27" s="26"/>
      <c r="AF27" s="26"/>
      <c r="AG27" s="26"/>
      <c r="AH27" s="26" t="str">
        <f t="shared" si="0"/>
        <v/>
      </c>
      <c r="AI27" s="26" t="str">
        <f t="shared" si="1"/>
        <v/>
      </c>
    </row>
    <row r="28" spans="1:35" ht="35.1" customHeight="1" x14ac:dyDescent="0.2">
      <c r="A28" s="218">
        <f>'1a'!$A28</f>
        <v>20</v>
      </c>
      <c r="B28" s="58">
        <f>'1a'!$B28</f>
        <v>20</v>
      </c>
      <c r="C28" s="77" t="str">
        <f>'1a'!$C28</f>
        <v>ÖZCAN BAKAR</v>
      </c>
      <c r="D28" s="437"/>
      <c r="E28" s="477" t="s">
        <v>901</v>
      </c>
      <c r="F28" s="10"/>
      <c r="G28" s="15"/>
      <c r="H28" s="76" t="str">
        <f t="shared" si="2"/>
        <v/>
      </c>
      <c r="I28" s="13"/>
      <c r="J28" s="7"/>
      <c r="K28" s="7"/>
      <c r="L28" s="14"/>
      <c r="M28" s="13"/>
      <c r="N28" s="7"/>
      <c r="O28" s="15"/>
      <c r="P28" s="371" t="str">
        <f t="shared" si="3"/>
        <v/>
      </c>
      <c r="Q28" s="293"/>
      <c r="R28" s="440"/>
      <c r="S28" s="440"/>
      <c r="T28" s="441"/>
      <c r="U28" s="79"/>
      <c r="V28" s="441"/>
      <c r="W28" s="442"/>
      <c r="X28" s="79"/>
      <c r="Y28" s="64"/>
      <c r="Z28" s="369"/>
      <c r="AA28" s="369"/>
      <c r="AB28" s="26"/>
      <c r="AC28" s="369"/>
      <c r="AD28" s="26"/>
      <c r="AE28" s="26"/>
      <c r="AF28" s="26"/>
      <c r="AG28" s="26"/>
      <c r="AH28" s="26" t="str">
        <f t="shared" si="0"/>
        <v/>
      </c>
      <c r="AI28" s="26" t="str">
        <f t="shared" si="1"/>
        <v/>
      </c>
    </row>
    <row r="29" spans="1:35" ht="35.1" customHeight="1" x14ac:dyDescent="0.2">
      <c r="A29" s="218">
        <f>'1a'!$A29</f>
        <v>21</v>
      </c>
      <c r="B29" s="58">
        <f>'1a'!$B29</f>
        <v>21</v>
      </c>
      <c r="C29" s="77" t="str">
        <f>'1a'!$C29</f>
        <v>ÖZLEM UR</v>
      </c>
      <c r="D29" s="437"/>
      <c r="E29" s="477" t="s">
        <v>901</v>
      </c>
      <c r="F29" s="10"/>
      <c r="G29" s="15"/>
      <c r="H29" s="76" t="str">
        <f t="shared" si="2"/>
        <v/>
      </c>
      <c r="I29" s="13"/>
      <c r="J29" s="7"/>
      <c r="K29" s="7"/>
      <c r="L29" s="14"/>
      <c r="M29" s="13"/>
      <c r="N29" s="7"/>
      <c r="O29" s="15"/>
      <c r="P29" s="371" t="str">
        <f t="shared" si="3"/>
        <v/>
      </c>
      <c r="Q29" s="293"/>
      <c r="R29" s="440"/>
      <c r="S29" s="440"/>
      <c r="T29" s="441"/>
      <c r="U29" s="79"/>
      <c r="V29" s="441"/>
      <c r="W29" s="442"/>
      <c r="X29" s="79"/>
      <c r="Y29" s="64"/>
      <c r="Z29" s="369"/>
      <c r="AA29" s="369"/>
      <c r="AB29" s="26"/>
      <c r="AC29" s="369"/>
      <c r="AD29" s="26"/>
      <c r="AE29" s="26"/>
      <c r="AF29" s="26"/>
      <c r="AG29" s="26"/>
      <c r="AH29" s="26" t="str">
        <f t="shared" si="0"/>
        <v/>
      </c>
      <c r="AI29" s="26" t="str">
        <f t="shared" si="1"/>
        <v/>
      </c>
    </row>
    <row r="30" spans="1:35" ht="35.1" customHeight="1" x14ac:dyDescent="0.2">
      <c r="A30" s="218">
        <f>'1a'!$A30</f>
        <v>22</v>
      </c>
      <c r="B30" s="58">
        <f>'1a'!$B30</f>
        <v>22</v>
      </c>
      <c r="C30" s="77" t="str">
        <f>'1a'!$C30</f>
        <v>BÜŞRA BÜYÜKOK</v>
      </c>
      <c r="D30" s="437"/>
      <c r="E30" s="477" t="s">
        <v>901</v>
      </c>
      <c r="F30" s="10"/>
      <c r="G30" s="15"/>
      <c r="H30" s="76" t="str">
        <f t="shared" si="2"/>
        <v/>
      </c>
      <c r="I30" s="13"/>
      <c r="J30" s="7"/>
      <c r="K30" s="7"/>
      <c r="L30" s="14"/>
      <c r="M30" s="13"/>
      <c r="N30" s="7"/>
      <c r="O30" s="15"/>
      <c r="P30" s="371" t="str">
        <f t="shared" si="3"/>
        <v/>
      </c>
      <c r="Q30" s="293"/>
      <c r="R30" s="440"/>
      <c r="S30" s="440"/>
      <c r="T30" s="441"/>
      <c r="U30" s="79"/>
      <c r="V30" s="441"/>
      <c r="W30" s="442"/>
      <c r="X30" s="79"/>
      <c r="Y30" s="64"/>
      <c r="Z30" s="369"/>
      <c r="AA30" s="369"/>
      <c r="AB30" s="26"/>
      <c r="AC30" s="369"/>
      <c r="AD30" s="26"/>
      <c r="AE30" s="26"/>
      <c r="AF30" s="26"/>
      <c r="AG30" s="26"/>
      <c r="AH30" s="26" t="str">
        <f t="shared" si="0"/>
        <v/>
      </c>
      <c r="AI30" s="26" t="str">
        <f t="shared" si="1"/>
        <v/>
      </c>
    </row>
    <row r="31" spans="1:35" ht="35.1" customHeight="1" x14ac:dyDescent="0.2">
      <c r="A31" s="218">
        <f>'1a'!$A31</f>
        <v>23</v>
      </c>
      <c r="B31" s="58">
        <f>'1a'!$B31</f>
        <v>23</v>
      </c>
      <c r="C31" s="77" t="str">
        <f>'1a'!$C31</f>
        <v>ELİF TOK</v>
      </c>
      <c r="D31" s="437"/>
      <c r="E31" s="477" t="s">
        <v>901</v>
      </c>
      <c r="F31" s="10"/>
      <c r="G31" s="15"/>
      <c r="H31" s="76" t="str">
        <f t="shared" si="2"/>
        <v/>
      </c>
      <c r="I31" s="13"/>
      <c r="J31" s="7"/>
      <c r="K31" s="7"/>
      <c r="L31" s="14"/>
      <c r="M31" s="13"/>
      <c r="N31" s="7"/>
      <c r="O31" s="15"/>
      <c r="P31" s="371" t="str">
        <f t="shared" si="3"/>
        <v/>
      </c>
      <c r="Q31" s="293"/>
      <c r="R31" s="440"/>
      <c r="S31" s="440"/>
      <c r="T31" s="441"/>
      <c r="U31" s="79"/>
      <c r="V31" s="441"/>
      <c r="W31" s="442"/>
      <c r="X31" s="79"/>
      <c r="Y31" s="64"/>
      <c r="Z31" s="369"/>
      <c r="AA31" s="369"/>
      <c r="AB31" s="26"/>
      <c r="AC31" s="369"/>
      <c r="AD31" s="26"/>
      <c r="AE31" s="26"/>
      <c r="AF31" s="26"/>
      <c r="AG31" s="26"/>
      <c r="AH31" s="26" t="str">
        <f t="shared" si="0"/>
        <v/>
      </c>
      <c r="AI31" s="26" t="str">
        <f t="shared" si="1"/>
        <v/>
      </c>
    </row>
    <row r="32" spans="1:35" ht="35.1" customHeight="1" x14ac:dyDescent="0.2">
      <c r="A32" s="218">
        <f>'1a'!$A32</f>
        <v>24</v>
      </c>
      <c r="B32" s="58">
        <f>'1a'!$B32</f>
        <v>24</v>
      </c>
      <c r="C32" s="77" t="str">
        <f>'1a'!$C32</f>
        <v>ELİF GÖL</v>
      </c>
      <c r="D32" s="437"/>
      <c r="E32" s="477" t="s">
        <v>901</v>
      </c>
      <c r="F32" s="10"/>
      <c r="G32" s="15"/>
      <c r="H32" s="76" t="str">
        <f t="shared" si="2"/>
        <v/>
      </c>
      <c r="I32" s="13"/>
      <c r="J32" s="7"/>
      <c r="K32" s="7"/>
      <c r="L32" s="14"/>
      <c r="M32" s="13"/>
      <c r="N32" s="7"/>
      <c r="O32" s="15"/>
      <c r="P32" s="371" t="str">
        <f t="shared" si="3"/>
        <v/>
      </c>
      <c r="Q32" s="293"/>
      <c r="R32" s="440"/>
      <c r="S32" s="440"/>
      <c r="T32" s="441"/>
      <c r="U32" s="79"/>
      <c r="V32" s="441"/>
      <c r="W32" s="442"/>
      <c r="X32" s="79"/>
      <c r="Y32" s="64"/>
      <c r="Z32" s="369"/>
      <c r="AA32" s="369"/>
      <c r="AB32" s="26"/>
      <c r="AC32" s="369"/>
      <c r="AD32" s="26"/>
      <c r="AE32" s="26"/>
      <c r="AF32" s="26"/>
      <c r="AG32" s="26"/>
      <c r="AH32" s="26" t="str">
        <f t="shared" si="0"/>
        <v/>
      </c>
      <c r="AI32" s="26" t="str">
        <f t="shared" si="1"/>
        <v/>
      </c>
    </row>
    <row r="33" spans="1:35" ht="35.1" customHeight="1" x14ac:dyDescent="0.2">
      <c r="A33" s="218">
        <f>'1a'!$A33</f>
        <v>25</v>
      </c>
      <c r="B33" s="58">
        <f>'1a'!$B33</f>
        <v>25</v>
      </c>
      <c r="C33" s="77" t="str">
        <f>'1a'!$C33</f>
        <v>SUNA TOK</v>
      </c>
      <c r="D33" s="437"/>
      <c r="E33" s="477" t="s">
        <v>901</v>
      </c>
      <c r="F33" s="10"/>
      <c r="G33" s="15"/>
      <c r="H33" s="76" t="str">
        <f t="shared" si="2"/>
        <v/>
      </c>
      <c r="I33" s="13"/>
      <c r="J33" s="7"/>
      <c r="K33" s="7"/>
      <c r="L33" s="14"/>
      <c r="M33" s="13"/>
      <c r="N33" s="7"/>
      <c r="O33" s="15"/>
      <c r="P33" s="371" t="str">
        <f t="shared" si="3"/>
        <v/>
      </c>
      <c r="Q33" s="293"/>
      <c r="R33" s="440"/>
      <c r="S33" s="440"/>
      <c r="T33" s="441"/>
      <c r="U33" s="79"/>
      <c r="V33" s="441"/>
      <c r="W33" s="442"/>
      <c r="X33" s="79"/>
      <c r="Y33" s="64"/>
      <c r="Z33" s="369"/>
      <c r="AA33" s="369"/>
      <c r="AB33" s="26"/>
      <c r="AC33" s="369"/>
      <c r="AD33" s="26"/>
      <c r="AE33" s="26"/>
      <c r="AF33" s="26"/>
      <c r="AG33" s="26"/>
      <c r="AH33" s="26" t="str">
        <f t="shared" si="0"/>
        <v/>
      </c>
      <c r="AI33" s="26" t="str">
        <f t="shared" si="1"/>
        <v/>
      </c>
    </row>
    <row r="34" spans="1:35" ht="35.1" customHeight="1" x14ac:dyDescent="0.2">
      <c r="A34" s="218">
        <f>'1a'!$A34</f>
        <v>26</v>
      </c>
      <c r="B34" s="58">
        <f>'1a'!$B34</f>
        <v>26</v>
      </c>
      <c r="C34" s="77" t="str">
        <f>'1a'!$C34</f>
        <v>GÜLER DEMİR</v>
      </c>
      <c r="D34" s="437"/>
      <c r="E34" s="477" t="s">
        <v>901</v>
      </c>
      <c r="F34" s="10"/>
      <c r="G34" s="15"/>
      <c r="H34" s="76" t="str">
        <f t="shared" si="2"/>
        <v/>
      </c>
      <c r="I34" s="13"/>
      <c r="J34" s="7"/>
      <c r="K34" s="7"/>
      <c r="L34" s="14"/>
      <c r="M34" s="13"/>
      <c r="N34" s="7"/>
      <c r="O34" s="15"/>
      <c r="P34" s="371" t="str">
        <f t="shared" si="3"/>
        <v/>
      </c>
      <c r="Q34" s="293"/>
      <c r="R34" s="440"/>
      <c r="S34" s="440"/>
      <c r="T34" s="441"/>
      <c r="U34" s="79"/>
      <c r="V34" s="441"/>
      <c r="W34" s="442"/>
      <c r="X34" s="79"/>
      <c r="Y34" s="64"/>
      <c r="Z34" s="369"/>
      <c r="AA34" s="369"/>
      <c r="AB34" s="26"/>
      <c r="AC34" s="369"/>
      <c r="AD34" s="26"/>
      <c r="AE34" s="26"/>
      <c r="AF34" s="26"/>
      <c r="AG34" s="26"/>
      <c r="AH34" s="26" t="str">
        <f t="shared" si="0"/>
        <v/>
      </c>
      <c r="AI34" s="26" t="str">
        <f t="shared" si="1"/>
        <v/>
      </c>
    </row>
    <row r="35" spans="1:35" ht="35.1" customHeight="1" x14ac:dyDescent="0.2">
      <c r="A35" s="218">
        <f>'1a'!$A35</f>
        <v>27</v>
      </c>
      <c r="B35" s="58">
        <f>'1a'!$B35</f>
        <v>27</v>
      </c>
      <c r="C35" s="77" t="str">
        <f>'1a'!$C35</f>
        <v>DERYA BODUR</v>
      </c>
      <c r="D35" s="437"/>
      <c r="E35" s="477" t="s">
        <v>901</v>
      </c>
      <c r="F35" s="10"/>
      <c r="G35" s="15"/>
      <c r="H35" s="76" t="str">
        <f t="shared" si="2"/>
        <v/>
      </c>
      <c r="I35" s="13"/>
      <c r="J35" s="7"/>
      <c r="K35" s="7"/>
      <c r="L35" s="14"/>
      <c r="M35" s="13"/>
      <c r="N35" s="7"/>
      <c r="O35" s="15"/>
      <c r="P35" s="371" t="str">
        <f t="shared" si="3"/>
        <v/>
      </c>
      <c r="Q35" s="293"/>
      <c r="R35" s="440"/>
      <c r="S35" s="440"/>
      <c r="T35" s="441"/>
      <c r="U35" s="79"/>
      <c r="V35" s="441"/>
      <c r="W35" s="442"/>
      <c r="X35" s="79"/>
      <c r="Y35" s="64"/>
      <c r="Z35" s="369"/>
      <c r="AA35" s="369"/>
      <c r="AB35" s="26"/>
      <c r="AC35" s="369"/>
      <c r="AD35" s="26"/>
      <c r="AE35" s="26"/>
      <c r="AF35" s="26"/>
      <c r="AG35" s="26"/>
      <c r="AH35" s="26" t="str">
        <f t="shared" si="0"/>
        <v/>
      </c>
      <c r="AI35" s="26" t="str">
        <f t="shared" si="1"/>
        <v/>
      </c>
    </row>
    <row r="36" spans="1:35" ht="35.1" customHeight="1" x14ac:dyDescent="0.2">
      <c r="A36" s="218">
        <f>'1a'!$A36</f>
        <v>28</v>
      </c>
      <c r="B36" s="58">
        <f>'1a'!$B36</f>
        <v>28</v>
      </c>
      <c r="C36" s="77" t="str">
        <f>'1a'!$C36</f>
        <v>ALİ CAN ÖZÇİL</v>
      </c>
      <c r="D36" s="437"/>
      <c r="E36" s="477" t="s">
        <v>901</v>
      </c>
      <c r="F36" s="10"/>
      <c r="G36" s="15"/>
      <c r="H36" s="76" t="str">
        <f t="shared" si="2"/>
        <v/>
      </c>
      <c r="I36" s="13"/>
      <c r="J36" s="7"/>
      <c r="K36" s="7"/>
      <c r="L36" s="14"/>
      <c r="M36" s="13"/>
      <c r="N36" s="7"/>
      <c r="O36" s="15"/>
      <c r="P36" s="371" t="str">
        <f t="shared" si="3"/>
        <v/>
      </c>
      <c r="Q36" s="293"/>
      <c r="R36" s="440"/>
      <c r="S36" s="440"/>
      <c r="T36" s="441"/>
      <c r="U36" s="79"/>
      <c r="V36" s="441"/>
      <c r="W36" s="442"/>
      <c r="X36" s="79"/>
      <c r="Y36" s="64"/>
      <c r="Z36" s="369"/>
      <c r="AA36" s="369"/>
      <c r="AB36" s="26"/>
      <c r="AC36" s="369"/>
      <c r="AD36" s="26"/>
      <c r="AE36" s="26"/>
      <c r="AF36" s="26"/>
      <c r="AG36" s="26"/>
      <c r="AH36" s="26" t="str">
        <f t="shared" si="0"/>
        <v/>
      </c>
      <c r="AI36" s="26" t="str">
        <f t="shared" si="1"/>
        <v/>
      </c>
    </row>
    <row r="37" spans="1:35" ht="35.1" customHeight="1" x14ac:dyDescent="0.2">
      <c r="A37" s="218">
        <f>'1a'!$A37</f>
        <v>29</v>
      </c>
      <c r="B37" s="58">
        <f>'1a'!$B37</f>
        <v>29</v>
      </c>
      <c r="C37" s="77" t="str">
        <f>'1a'!$C37</f>
        <v>SEVGİ YILDIZ</v>
      </c>
      <c r="D37" s="437"/>
      <c r="E37" s="477" t="s">
        <v>901</v>
      </c>
      <c r="F37" s="10"/>
      <c r="G37" s="15"/>
      <c r="H37" s="76" t="str">
        <f t="shared" si="2"/>
        <v/>
      </c>
      <c r="I37" s="13"/>
      <c r="J37" s="7"/>
      <c r="K37" s="7"/>
      <c r="L37" s="14"/>
      <c r="M37" s="13"/>
      <c r="N37" s="7"/>
      <c r="O37" s="15"/>
      <c r="P37" s="371" t="str">
        <f t="shared" si="3"/>
        <v/>
      </c>
      <c r="Q37" s="293"/>
      <c r="R37" s="440"/>
      <c r="S37" s="440"/>
      <c r="T37" s="441"/>
      <c r="U37" s="79"/>
      <c r="V37" s="441"/>
      <c r="W37" s="442"/>
      <c r="X37" s="79"/>
      <c r="Y37" s="64"/>
      <c r="Z37" s="369"/>
      <c r="AA37" s="369"/>
      <c r="AB37" s="26"/>
      <c r="AC37" s="369"/>
      <c r="AD37" s="26"/>
      <c r="AE37" s="26"/>
      <c r="AF37" s="26"/>
      <c r="AG37" s="26"/>
      <c r="AH37" s="26" t="str">
        <f t="shared" si="0"/>
        <v/>
      </c>
      <c r="AI37" s="26" t="str">
        <f t="shared" si="1"/>
        <v/>
      </c>
    </row>
    <row r="38" spans="1:35" ht="35.1" customHeight="1" x14ac:dyDescent="0.2">
      <c r="A38" s="218">
        <f>'1a'!$A38</f>
        <v>30</v>
      </c>
      <c r="B38" s="58">
        <f>'1a'!$B38</f>
        <v>30</v>
      </c>
      <c r="C38" s="77" t="str">
        <f>'1a'!$C38</f>
        <v>ÖMÜR PEHLİVAN</v>
      </c>
      <c r="D38" s="437"/>
      <c r="E38" s="477" t="s">
        <v>901</v>
      </c>
      <c r="F38" s="10"/>
      <c r="G38" s="15"/>
      <c r="H38" s="76" t="str">
        <f t="shared" si="2"/>
        <v/>
      </c>
      <c r="I38" s="13"/>
      <c r="J38" s="7"/>
      <c r="K38" s="7"/>
      <c r="L38" s="14"/>
      <c r="M38" s="13"/>
      <c r="N38" s="7"/>
      <c r="O38" s="15"/>
      <c r="P38" s="371" t="str">
        <f t="shared" si="3"/>
        <v/>
      </c>
      <c r="Q38" s="293"/>
      <c r="R38" s="440"/>
      <c r="S38" s="440"/>
      <c r="T38" s="441"/>
      <c r="U38" s="79"/>
      <c r="V38" s="441"/>
      <c r="W38" s="442"/>
      <c r="X38" s="79"/>
      <c r="Y38" s="64"/>
      <c r="Z38" s="369"/>
      <c r="AA38" s="369"/>
      <c r="AB38" s="26"/>
      <c r="AC38" s="369"/>
      <c r="AD38" s="26"/>
      <c r="AE38" s="26"/>
      <c r="AF38" s="26"/>
      <c r="AG38" s="26"/>
      <c r="AH38" s="26" t="str">
        <f t="shared" si="0"/>
        <v/>
      </c>
      <c r="AI38" s="26" t="str">
        <f t="shared" si="1"/>
        <v/>
      </c>
    </row>
    <row r="39" spans="1:35" ht="1.5" customHeight="1" x14ac:dyDescent="0.2">
      <c r="A39" s="27">
        <v>99</v>
      </c>
      <c r="B39" s="27" t="s">
        <v>132</v>
      </c>
    </row>
    <row r="40" spans="1:35" ht="2.25" customHeight="1" x14ac:dyDescent="0.2">
      <c r="A40" s="27">
        <v>100</v>
      </c>
      <c r="B40" s="27" t="s">
        <v>30</v>
      </c>
    </row>
  </sheetData>
  <sheetProtection password="8C55" sheet="1"/>
  <mergeCells count="25">
    <mergeCell ref="X7:Y7"/>
    <mergeCell ref="D7:E7"/>
    <mergeCell ref="F7:G7"/>
    <mergeCell ref="H7:I7"/>
    <mergeCell ref="J7:K7"/>
    <mergeCell ref="L7:M7"/>
    <mergeCell ref="N7:O7"/>
    <mergeCell ref="T7:U7"/>
    <mergeCell ref="V7:W7"/>
    <mergeCell ref="S4:W4"/>
    <mergeCell ref="A7:A8"/>
    <mergeCell ref="A5:B5"/>
    <mergeCell ref="D5:H5"/>
    <mergeCell ref="A4:B4"/>
    <mergeCell ref="D4:H4"/>
    <mergeCell ref="AA1:AB1"/>
    <mergeCell ref="A2:J2"/>
    <mergeCell ref="K2:Y2"/>
    <mergeCell ref="A1:Y1"/>
    <mergeCell ref="B7:C7"/>
    <mergeCell ref="J5:R5"/>
    <mergeCell ref="S5:W5"/>
    <mergeCell ref="J4:R4"/>
    <mergeCell ref="P7:Q7"/>
    <mergeCell ref="R7:S7"/>
  </mergeCells>
  <phoneticPr fontId="0" type="noConversion"/>
  <conditionalFormatting sqref="W9:W38">
    <cfRule type="cellIs" dxfId="50" priority="1" stopIfTrue="1" operator="lessThan">
      <formula>1</formula>
    </cfRule>
  </conditionalFormatting>
  <conditionalFormatting sqref="A9:C38">
    <cfRule type="cellIs" dxfId="49"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ANASAYFA!E7</f>
        <v>Fen ve Teknoloji</v>
      </c>
      <c r="E5" s="481"/>
      <c r="F5" s="481"/>
      <c r="G5" s="481"/>
      <c r="H5" s="481"/>
      <c r="I5" s="489" t="str">
        <f>ANASAYFA!$F$7</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W1:X1"/>
    <mergeCell ref="W2:X2"/>
    <mergeCell ref="I4:P4"/>
    <mergeCell ref="I5:P5"/>
    <mergeCell ref="S5:U5"/>
    <mergeCell ref="A1:U1"/>
    <mergeCell ref="A4:B4"/>
    <mergeCell ref="A2:H2"/>
    <mergeCell ref="I2:U2"/>
    <mergeCell ref="A5:B5"/>
    <mergeCell ref="T7:U7"/>
    <mergeCell ref="D5:H5"/>
    <mergeCell ref="D4:H4"/>
    <mergeCell ref="D7:H7"/>
    <mergeCell ref="I7:L7"/>
    <mergeCell ref="M7:P7"/>
    <mergeCell ref="S4:U4"/>
    <mergeCell ref="S7:S8"/>
    <mergeCell ref="R7:R8"/>
    <mergeCell ref="A7:A8"/>
    <mergeCell ref="B7:C7"/>
    <mergeCell ref="Q7:Q8"/>
    <mergeCell ref="B64:C64"/>
    <mergeCell ref="G62:H62"/>
    <mergeCell ref="I62:L62"/>
    <mergeCell ref="B60:C60"/>
    <mergeCell ref="B61:C61"/>
    <mergeCell ref="B62:C62"/>
    <mergeCell ref="B63:C63"/>
    <mergeCell ref="R61:U61"/>
    <mergeCell ref="R62:U62"/>
    <mergeCell ref="E64:J64"/>
    <mergeCell ref="R63:U63"/>
    <mergeCell ref="R64:U64"/>
    <mergeCell ref="K64:P64"/>
  </mergeCells>
  <phoneticPr fontId="0" type="noConversion"/>
  <conditionalFormatting sqref="A9:C58">
    <cfRule type="cellIs" dxfId="48"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AK163"/>
  <sheetViews>
    <sheetView workbookViewId="0">
      <pane xSplit="3" ySplit="8" topLeftCell="D9" activePane="bottomRight" state="frozen"/>
      <selection activeCell="E64" sqref="E64:P64"/>
      <selection pane="topRight" activeCell="E64" sqref="E64:P64"/>
      <selection pane="bottomLeft" activeCell="E64" sqref="E64:P64"/>
      <selection pane="bottomRight" activeCell="E14" sqref="E14"/>
    </sheetView>
  </sheetViews>
  <sheetFormatPr defaultRowHeight="12.75" x14ac:dyDescent="0.2"/>
  <cols>
    <col min="1" max="1" width="2.85546875" style="27" customWidth="1"/>
    <col min="2" max="2" width="4.42578125" style="27" customWidth="1"/>
    <col min="3" max="3" width="17.5703125" style="27" customWidth="1"/>
    <col min="4" max="4" width="0.140625" style="27" customWidth="1"/>
    <col min="5" max="5" width="70.5703125" style="27" customWidth="1"/>
    <col min="6" max="6" width="0.85546875" style="27" customWidth="1"/>
    <col min="7" max="11" width="3.28515625" style="27" hidden="1" customWidth="1"/>
    <col min="12" max="16" width="3.28515625" style="27" customWidth="1"/>
    <col min="17" max="17" width="0.42578125" style="27" customWidth="1"/>
    <col min="18" max="18" width="3.5703125" style="27" hidden="1" customWidth="1"/>
    <col min="19" max="19" width="4.5703125" style="27" hidden="1" customWidth="1"/>
    <col min="20" max="20" width="3" style="27" customWidth="1"/>
    <col min="21" max="21" width="4.85546875" style="27" customWidth="1"/>
    <col min="22" max="22" width="3.7109375" style="27" customWidth="1"/>
    <col min="23" max="23" width="0.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76" t="str">
        <f>ANASAYFA!$K$5</f>
        <v>2018-2019 Eğitim Öğretim Yılı</v>
      </c>
      <c r="B2" s="576"/>
      <c r="C2" s="576"/>
      <c r="D2" s="576"/>
      <c r="E2" s="576"/>
      <c r="F2" s="576"/>
      <c r="G2" s="576"/>
      <c r="H2" s="576"/>
      <c r="I2" s="576"/>
      <c r="J2" s="576"/>
      <c r="K2" s="576"/>
      <c r="L2" s="576"/>
      <c r="M2" s="576"/>
      <c r="N2" s="576"/>
      <c r="O2" s="576"/>
      <c r="P2" s="576"/>
      <c r="Q2" s="576"/>
      <c r="R2" s="576"/>
      <c r="S2" s="576"/>
      <c r="T2" s="576"/>
      <c r="U2" s="576"/>
      <c r="V2" s="576"/>
      <c r="W2" s="576"/>
      <c r="X2" s="576"/>
      <c r="Y2" s="576"/>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ANASAYFA!E7</f>
        <v>Fen ve Teknoloji</v>
      </c>
      <c r="E5" s="481"/>
      <c r="F5" s="481"/>
      <c r="G5" s="481"/>
      <c r="H5" s="481"/>
      <c r="I5" s="70"/>
      <c r="J5" s="515" t="str">
        <f>ANASAYFA!F7</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443" t="s">
        <v>794</v>
      </c>
      <c r="E7" s="467" t="s">
        <v>794</v>
      </c>
      <c r="F7" s="438"/>
      <c r="G7" s="438"/>
      <c r="H7" s="438"/>
      <c r="I7" s="438"/>
      <c r="J7" s="438"/>
      <c r="K7" s="438"/>
      <c r="L7" s="438"/>
      <c r="M7" s="438"/>
      <c r="N7" s="438"/>
      <c r="O7" s="438"/>
      <c r="P7" s="438"/>
      <c r="Q7" s="595"/>
      <c r="R7" s="592"/>
      <c r="S7" s="592"/>
      <c r="T7" s="590"/>
      <c r="U7" s="591"/>
      <c r="V7" s="592"/>
      <c r="W7" s="593"/>
      <c r="X7" s="593"/>
      <c r="Y7" s="592"/>
    </row>
    <row r="8" spans="1:35" ht="18" customHeight="1" thickBot="1" x14ac:dyDescent="0.25">
      <c r="A8" s="582"/>
      <c r="B8" s="71" t="s">
        <v>15</v>
      </c>
      <c r="C8" s="72" t="s">
        <v>16</v>
      </c>
      <c r="D8" s="453">
        <v>1</v>
      </c>
      <c r="E8" s="454" t="s">
        <v>894</v>
      </c>
      <c r="F8" s="447"/>
      <c r="G8" s="447"/>
      <c r="H8" s="447"/>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450"/>
      <c r="E9" s="477" t="s">
        <v>901</v>
      </c>
      <c r="F9" s="449"/>
      <c r="G9" s="449"/>
      <c r="H9" s="441"/>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451"/>
      <c r="E10" s="477" t="s">
        <v>901</v>
      </c>
      <c r="F10" s="449"/>
      <c r="G10" s="449"/>
      <c r="H10" s="441"/>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451"/>
      <c r="E11" s="477" t="s">
        <v>901</v>
      </c>
      <c r="F11" s="449"/>
      <c r="G11" s="449"/>
      <c r="H11" s="441"/>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451"/>
      <c r="E12" s="477" t="s">
        <v>901</v>
      </c>
      <c r="F12" s="449"/>
      <c r="G12" s="449"/>
      <c r="H12" s="441"/>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451"/>
      <c r="E13" s="477" t="s">
        <v>901</v>
      </c>
      <c r="F13" s="449"/>
      <c r="G13" s="449"/>
      <c r="H13" s="441"/>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451"/>
      <c r="E14" s="477"/>
      <c r="F14" s="449"/>
      <c r="G14" s="449"/>
      <c r="H14" s="441"/>
      <c r="I14" s="449"/>
      <c r="J14" s="449"/>
      <c r="K14" s="449"/>
      <c r="L14" s="449"/>
      <c r="M14" s="449"/>
      <c r="N14" s="449"/>
      <c r="O14" s="449"/>
      <c r="P14" s="64"/>
      <c r="Q14" s="64"/>
      <c r="R14" s="440"/>
      <c r="S14" s="440"/>
      <c r="T14" s="441"/>
      <c r="U14" s="79"/>
      <c r="V14" s="441"/>
      <c r="W14" s="442"/>
      <c r="X14" s="79"/>
      <c r="Y14" s="64"/>
      <c r="Z14" s="369">
        <f t="shared" si="0"/>
        <v>2</v>
      </c>
      <c r="AA14" s="369">
        <f t="shared" si="1"/>
        <v>0</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451"/>
      <c r="E15" s="477" t="s">
        <v>901</v>
      </c>
      <c r="F15" s="449"/>
      <c r="G15" s="449"/>
      <c r="H15" s="441"/>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451"/>
      <c r="E16" s="477" t="s">
        <v>901</v>
      </c>
      <c r="F16" s="449"/>
      <c r="G16" s="449"/>
      <c r="H16" s="441"/>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451"/>
      <c r="E17" s="477" t="s">
        <v>901</v>
      </c>
      <c r="F17" s="449"/>
      <c r="G17" s="449"/>
      <c r="H17" s="441"/>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451"/>
      <c r="E18" s="477" t="s">
        <v>901</v>
      </c>
      <c r="F18" s="449"/>
      <c r="G18" s="449"/>
      <c r="H18" s="441"/>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451"/>
      <c r="E19" s="477" t="s">
        <v>901</v>
      </c>
      <c r="F19" s="449"/>
      <c r="G19" s="449"/>
      <c r="H19" s="441"/>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451"/>
      <c r="E20" s="477" t="s">
        <v>901</v>
      </c>
      <c r="F20" s="449"/>
      <c r="G20" s="449"/>
      <c r="H20" s="441"/>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451"/>
      <c r="E21" s="477" t="s">
        <v>901</v>
      </c>
      <c r="F21" s="449"/>
      <c r="G21" s="449"/>
      <c r="H21" s="441"/>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451"/>
      <c r="E22" s="477" t="s">
        <v>901</v>
      </c>
      <c r="F22" s="449"/>
      <c r="G22" s="449"/>
      <c r="H22" s="441"/>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451"/>
      <c r="E23" s="477" t="s">
        <v>901</v>
      </c>
      <c r="F23" s="449"/>
      <c r="G23" s="449"/>
      <c r="H23" s="441"/>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451"/>
      <c r="E24" s="477" t="s">
        <v>901</v>
      </c>
      <c r="F24" s="449"/>
      <c r="G24" s="449"/>
      <c r="H24" s="441"/>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451"/>
      <c r="E25" s="477" t="s">
        <v>901</v>
      </c>
      <c r="F25" s="449"/>
      <c r="G25" s="449"/>
      <c r="H25" s="441"/>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451"/>
      <c r="E26" s="477" t="s">
        <v>901</v>
      </c>
      <c r="F26" s="449"/>
      <c r="G26" s="449"/>
      <c r="H26" s="441"/>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451"/>
      <c r="E27" s="477" t="s">
        <v>901</v>
      </c>
      <c r="F27" s="449"/>
      <c r="G27" s="449"/>
      <c r="H27" s="441"/>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451"/>
      <c r="E28" s="477" t="s">
        <v>901</v>
      </c>
      <c r="F28" s="449"/>
      <c r="G28" s="449"/>
      <c r="H28" s="441"/>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451"/>
      <c r="E29" s="477" t="s">
        <v>901</v>
      </c>
      <c r="F29" s="449"/>
      <c r="G29" s="449"/>
      <c r="H29" s="441"/>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451"/>
      <c r="E30" s="477" t="s">
        <v>901</v>
      </c>
      <c r="F30" s="449"/>
      <c r="G30" s="449"/>
      <c r="H30" s="441"/>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451"/>
      <c r="E31" s="477" t="s">
        <v>901</v>
      </c>
      <c r="F31" s="449"/>
      <c r="G31" s="449"/>
      <c r="H31" s="441"/>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451"/>
      <c r="E32" s="477" t="s">
        <v>901</v>
      </c>
      <c r="F32" s="449"/>
      <c r="G32" s="449"/>
      <c r="H32" s="441"/>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451"/>
      <c r="E33" s="477" t="s">
        <v>901</v>
      </c>
      <c r="F33" s="449"/>
      <c r="G33" s="449"/>
      <c r="H33" s="441"/>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451"/>
      <c r="E34" s="477" t="s">
        <v>901</v>
      </c>
      <c r="F34" s="449"/>
      <c r="G34" s="449"/>
      <c r="H34" s="441"/>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451"/>
      <c r="E35" s="477" t="s">
        <v>901</v>
      </c>
      <c r="F35" s="449"/>
      <c r="G35" s="449"/>
      <c r="H35" s="441"/>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451"/>
      <c r="E36" s="477" t="s">
        <v>901</v>
      </c>
      <c r="F36" s="449"/>
      <c r="G36" s="449"/>
      <c r="H36" s="441"/>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451"/>
      <c r="E37" s="477" t="s">
        <v>901</v>
      </c>
      <c r="F37" s="449"/>
      <c r="G37" s="449"/>
      <c r="H37" s="441"/>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451"/>
      <c r="E38" s="477" t="s">
        <v>901</v>
      </c>
      <c r="F38" s="449"/>
      <c r="G38" s="449"/>
      <c r="H38" s="441"/>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20"/>
      <c r="F39" s="449"/>
      <c r="G39" s="449"/>
      <c r="H39" s="441"/>
      <c r="I39" s="449"/>
      <c r="J39" s="449"/>
      <c r="K39" s="449"/>
      <c r="L39" s="449"/>
      <c r="M39" s="449"/>
      <c r="N39" s="449"/>
      <c r="O39" s="449"/>
      <c r="P39" s="64"/>
      <c r="Q39" s="64"/>
      <c r="R39" s="440"/>
      <c r="S39" s="440"/>
      <c r="T39" s="441"/>
      <c r="U39" s="79"/>
      <c r="V39" s="441"/>
      <c r="W39" s="442"/>
      <c r="X39" s="79"/>
      <c r="Y39" s="64"/>
      <c r="Z39" s="369">
        <f t="shared" si="0"/>
        <v>2</v>
      </c>
      <c r="AA39" s="369">
        <f t="shared" si="1"/>
        <v>0</v>
      </c>
      <c r="AB39" s="26">
        <f t="shared" si="2"/>
        <v>0</v>
      </c>
      <c r="AC39" s="369">
        <f t="shared" si="3"/>
        <v>0</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15"/>
      <c r="F40" s="449"/>
      <c r="G40" s="449"/>
      <c r="H40" s="441"/>
      <c r="I40" s="449"/>
      <c r="J40" s="449"/>
      <c r="K40" s="449"/>
      <c r="L40" s="449"/>
      <c r="M40" s="449"/>
      <c r="N40" s="449"/>
      <c r="O40" s="449"/>
      <c r="P40" s="64"/>
      <c r="Q40" s="64"/>
      <c r="R40" s="440"/>
      <c r="S40" s="440"/>
      <c r="T40" s="441"/>
      <c r="U40" s="79"/>
      <c r="V40" s="441"/>
      <c r="W40" s="442"/>
      <c r="X40" s="79"/>
      <c r="Y40" s="64"/>
      <c r="Z40" s="369">
        <f t="shared" si="0"/>
        <v>2</v>
      </c>
      <c r="AA40" s="369">
        <f t="shared" si="1"/>
        <v>0</v>
      </c>
      <c r="AB40" s="26">
        <f t="shared" si="2"/>
        <v>0</v>
      </c>
      <c r="AC40" s="369">
        <f t="shared" si="3"/>
        <v>0</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15"/>
      <c r="F41" s="449"/>
      <c r="G41" s="449"/>
      <c r="H41" s="441"/>
      <c r="I41" s="449"/>
      <c r="J41" s="449"/>
      <c r="K41" s="449"/>
      <c r="L41" s="449"/>
      <c r="M41" s="449"/>
      <c r="N41" s="449"/>
      <c r="O41" s="449"/>
      <c r="P41" s="64"/>
      <c r="Q41" s="64"/>
      <c r="R41" s="440"/>
      <c r="S41" s="440"/>
      <c r="T41" s="441"/>
      <c r="U41" s="79"/>
      <c r="V41" s="441"/>
      <c r="W41" s="442"/>
      <c r="X41" s="79"/>
      <c r="Y41" s="64"/>
      <c r="Z41" s="369">
        <f t="shared" si="0"/>
        <v>2</v>
      </c>
      <c r="AA41" s="369">
        <f t="shared" si="1"/>
        <v>0</v>
      </c>
      <c r="AB41" s="26">
        <f t="shared" si="2"/>
        <v>0</v>
      </c>
      <c r="AC41" s="369">
        <f t="shared" si="3"/>
        <v>0</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15"/>
      <c r="F42" s="449"/>
      <c r="G42" s="449"/>
      <c r="H42" s="441"/>
      <c r="I42" s="449"/>
      <c r="J42" s="449"/>
      <c r="K42" s="449"/>
      <c r="L42" s="449"/>
      <c r="M42" s="449"/>
      <c r="N42" s="449"/>
      <c r="O42" s="449"/>
      <c r="P42" s="64"/>
      <c r="Q42" s="64"/>
      <c r="R42" s="440"/>
      <c r="S42" s="440"/>
      <c r="T42" s="441"/>
      <c r="U42" s="79"/>
      <c r="V42" s="441"/>
      <c r="W42" s="442"/>
      <c r="X42" s="79"/>
      <c r="Y42" s="64"/>
      <c r="Z42" s="369">
        <f t="shared" si="0"/>
        <v>2</v>
      </c>
      <c r="AA42" s="369">
        <f t="shared" si="1"/>
        <v>0</v>
      </c>
      <c r="AB42" s="26">
        <f t="shared" si="2"/>
        <v>0</v>
      </c>
      <c r="AC42" s="369">
        <f t="shared" si="3"/>
        <v>0</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15"/>
      <c r="F43" s="449"/>
      <c r="G43" s="449"/>
      <c r="H43" s="441"/>
      <c r="I43" s="449"/>
      <c r="J43" s="449"/>
      <c r="K43" s="449"/>
      <c r="L43" s="449"/>
      <c r="M43" s="449"/>
      <c r="N43" s="449"/>
      <c r="O43" s="449"/>
      <c r="P43" s="64"/>
      <c r="Q43" s="64"/>
      <c r="R43" s="440"/>
      <c r="S43" s="440"/>
      <c r="T43" s="441"/>
      <c r="U43" s="79"/>
      <c r="V43" s="441"/>
      <c r="W43" s="442"/>
      <c r="X43" s="79"/>
      <c r="Y43" s="64"/>
      <c r="Z43" s="369">
        <f t="shared" si="0"/>
        <v>2</v>
      </c>
      <c r="AA43" s="369">
        <f t="shared" si="1"/>
        <v>0</v>
      </c>
      <c r="AB43" s="26">
        <f t="shared" si="2"/>
        <v>0</v>
      </c>
      <c r="AC43" s="369">
        <f t="shared" si="3"/>
        <v>0</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15"/>
      <c r="F44" s="449"/>
      <c r="G44" s="449"/>
      <c r="H44" s="441"/>
      <c r="I44" s="449"/>
      <c r="J44" s="449"/>
      <c r="K44" s="449"/>
      <c r="L44" s="449"/>
      <c r="M44" s="449"/>
      <c r="N44" s="449"/>
      <c r="O44" s="449"/>
      <c r="P44" s="64"/>
      <c r="Q44" s="64"/>
      <c r="R44" s="440"/>
      <c r="S44" s="440"/>
      <c r="T44" s="441"/>
      <c r="U44" s="79"/>
      <c r="V44" s="441"/>
      <c r="W44" s="442"/>
      <c r="X44" s="79"/>
      <c r="Y44" s="64"/>
      <c r="Z44" s="369">
        <f t="shared" si="0"/>
        <v>2</v>
      </c>
      <c r="AA44" s="369">
        <f t="shared" si="1"/>
        <v>0</v>
      </c>
      <c r="AB44" s="26">
        <f t="shared" si="2"/>
        <v>0</v>
      </c>
      <c r="AC44" s="369">
        <f t="shared" si="3"/>
        <v>0</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15"/>
      <c r="F45" s="449"/>
      <c r="G45" s="449"/>
      <c r="H45" s="441"/>
      <c r="I45" s="449"/>
      <c r="J45" s="449"/>
      <c r="K45" s="449"/>
      <c r="L45" s="449"/>
      <c r="M45" s="449"/>
      <c r="N45" s="449"/>
      <c r="O45" s="449"/>
      <c r="P45" s="64"/>
      <c r="Q45" s="64"/>
      <c r="R45" s="440"/>
      <c r="S45" s="440"/>
      <c r="T45" s="441"/>
      <c r="U45" s="79"/>
      <c r="V45" s="441"/>
      <c r="W45" s="442"/>
      <c r="X45" s="79"/>
      <c r="Y45" s="64"/>
      <c r="Z45" s="369">
        <f t="shared" si="0"/>
        <v>2</v>
      </c>
      <c r="AA45" s="369">
        <f t="shared" si="1"/>
        <v>0</v>
      </c>
      <c r="AB45" s="26">
        <f t="shared" si="2"/>
        <v>0</v>
      </c>
      <c r="AC45" s="369">
        <f t="shared" si="3"/>
        <v>0</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15"/>
      <c r="F46" s="449"/>
      <c r="G46" s="449"/>
      <c r="H46" s="441"/>
      <c r="I46" s="449"/>
      <c r="J46" s="449"/>
      <c r="K46" s="449"/>
      <c r="L46" s="449"/>
      <c r="M46" s="449"/>
      <c r="N46" s="449"/>
      <c r="O46" s="449"/>
      <c r="P46" s="64"/>
      <c r="Q46" s="64"/>
      <c r="R46" s="440"/>
      <c r="S46" s="440"/>
      <c r="T46" s="441"/>
      <c r="U46" s="79"/>
      <c r="V46" s="441"/>
      <c r="W46" s="442"/>
      <c r="X46" s="79"/>
      <c r="Y46" s="64"/>
      <c r="Z46" s="369">
        <f t="shared" si="0"/>
        <v>2</v>
      </c>
      <c r="AA46" s="369">
        <f t="shared" si="1"/>
        <v>0</v>
      </c>
      <c r="AB46" s="26">
        <f t="shared" si="2"/>
        <v>0</v>
      </c>
      <c r="AC46" s="369">
        <f t="shared" si="3"/>
        <v>0</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15"/>
      <c r="F47" s="449"/>
      <c r="G47" s="449"/>
      <c r="H47" s="441"/>
      <c r="I47" s="449"/>
      <c r="J47" s="449"/>
      <c r="K47" s="449"/>
      <c r="L47" s="449"/>
      <c r="M47" s="449"/>
      <c r="N47" s="449"/>
      <c r="O47" s="449"/>
      <c r="P47" s="64"/>
      <c r="Q47" s="64"/>
      <c r="R47" s="440"/>
      <c r="S47" s="440"/>
      <c r="T47" s="441"/>
      <c r="U47" s="79"/>
      <c r="V47" s="441"/>
      <c r="W47" s="442"/>
      <c r="X47" s="79"/>
      <c r="Y47" s="64"/>
      <c r="Z47" s="369">
        <f t="shared" si="0"/>
        <v>2</v>
      </c>
      <c r="AA47" s="369">
        <f t="shared" si="1"/>
        <v>0</v>
      </c>
      <c r="AB47" s="26">
        <f t="shared" si="2"/>
        <v>0</v>
      </c>
      <c r="AC47" s="369">
        <f t="shared" si="3"/>
        <v>0</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15"/>
      <c r="F48" s="449"/>
      <c r="G48" s="449"/>
      <c r="H48" s="441"/>
      <c r="I48" s="449"/>
      <c r="J48" s="449"/>
      <c r="K48" s="449"/>
      <c r="L48" s="449"/>
      <c r="M48" s="449"/>
      <c r="N48" s="449"/>
      <c r="O48" s="449"/>
      <c r="P48" s="64"/>
      <c r="Q48" s="64"/>
      <c r="R48" s="440"/>
      <c r="S48" s="440"/>
      <c r="T48" s="441"/>
      <c r="U48" s="79"/>
      <c r="V48" s="441"/>
      <c r="W48" s="442"/>
      <c r="X48" s="79"/>
      <c r="Y48" s="64"/>
      <c r="Z48" s="369">
        <f t="shared" si="0"/>
        <v>2</v>
      </c>
      <c r="AA48" s="369">
        <f t="shared" si="1"/>
        <v>0</v>
      </c>
      <c r="AB48" s="26">
        <f t="shared" si="2"/>
        <v>0</v>
      </c>
      <c r="AC48" s="369">
        <f t="shared" si="3"/>
        <v>0</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15"/>
      <c r="F49" s="449"/>
      <c r="G49" s="449"/>
      <c r="H49" s="441"/>
      <c r="I49" s="449"/>
      <c r="J49" s="449"/>
      <c r="K49" s="449"/>
      <c r="L49" s="449"/>
      <c r="M49" s="449"/>
      <c r="N49" s="449"/>
      <c r="O49" s="449"/>
      <c r="P49" s="64"/>
      <c r="Q49" s="64"/>
      <c r="R49" s="440"/>
      <c r="S49" s="440"/>
      <c r="T49" s="441"/>
      <c r="U49" s="79"/>
      <c r="V49" s="441"/>
      <c r="W49" s="442"/>
      <c r="X49" s="79"/>
      <c r="Y49" s="64"/>
      <c r="Z49" s="369">
        <f t="shared" si="0"/>
        <v>2</v>
      </c>
      <c r="AA49" s="369">
        <f t="shared" si="1"/>
        <v>0</v>
      </c>
      <c r="AB49" s="26">
        <f t="shared" si="2"/>
        <v>0</v>
      </c>
      <c r="AC49" s="369">
        <f t="shared" si="3"/>
        <v>0</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15"/>
      <c r="F50" s="449"/>
      <c r="G50" s="449"/>
      <c r="H50" s="441"/>
      <c r="I50" s="449"/>
      <c r="J50" s="449"/>
      <c r="K50" s="449"/>
      <c r="L50" s="449"/>
      <c r="M50" s="449"/>
      <c r="N50" s="449"/>
      <c r="O50" s="449"/>
      <c r="P50" s="64"/>
      <c r="Q50" s="64"/>
      <c r="R50" s="440"/>
      <c r="S50" s="440"/>
      <c r="T50" s="441"/>
      <c r="U50" s="79"/>
      <c r="V50" s="441"/>
      <c r="W50" s="442"/>
      <c r="X50" s="79"/>
      <c r="Y50" s="64"/>
      <c r="Z50" s="369">
        <f t="shared" si="0"/>
        <v>2</v>
      </c>
      <c r="AA50" s="369">
        <f t="shared" si="1"/>
        <v>0</v>
      </c>
      <c r="AB50" s="26">
        <f t="shared" si="2"/>
        <v>0</v>
      </c>
      <c r="AC50" s="369">
        <f t="shared" si="3"/>
        <v>0</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15"/>
      <c r="F51" s="449"/>
      <c r="G51" s="449"/>
      <c r="H51" s="441"/>
      <c r="I51" s="449"/>
      <c r="J51" s="449"/>
      <c r="K51" s="449"/>
      <c r="L51" s="449"/>
      <c r="M51" s="449"/>
      <c r="N51" s="449"/>
      <c r="O51" s="449"/>
      <c r="P51" s="64"/>
      <c r="Q51" s="64"/>
      <c r="R51" s="440"/>
      <c r="S51" s="440"/>
      <c r="T51" s="441"/>
      <c r="U51" s="79"/>
      <c r="V51" s="441"/>
      <c r="W51" s="442"/>
      <c r="X51" s="79"/>
      <c r="Y51" s="64"/>
      <c r="Z51" s="369">
        <f t="shared" si="0"/>
        <v>2</v>
      </c>
      <c r="AA51" s="369">
        <f t="shared" si="1"/>
        <v>0</v>
      </c>
      <c r="AB51" s="26">
        <f t="shared" si="2"/>
        <v>0</v>
      </c>
      <c r="AC51" s="369">
        <f t="shared" si="3"/>
        <v>0</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15"/>
      <c r="F52" s="449"/>
      <c r="G52" s="449"/>
      <c r="H52" s="441"/>
      <c r="I52" s="449"/>
      <c r="J52" s="449"/>
      <c r="K52" s="449"/>
      <c r="L52" s="449"/>
      <c r="M52" s="449"/>
      <c r="N52" s="449"/>
      <c r="O52" s="449"/>
      <c r="P52" s="64"/>
      <c r="Q52" s="64"/>
      <c r="R52" s="440"/>
      <c r="S52" s="440"/>
      <c r="T52" s="441"/>
      <c r="U52" s="79"/>
      <c r="V52" s="441"/>
      <c r="W52" s="442"/>
      <c r="X52" s="79"/>
      <c r="Y52" s="64"/>
      <c r="Z52" s="369">
        <f t="shared" si="0"/>
        <v>2</v>
      </c>
      <c r="AA52" s="369">
        <f t="shared" si="1"/>
        <v>0</v>
      </c>
      <c r="AB52" s="26">
        <f t="shared" si="2"/>
        <v>0</v>
      </c>
      <c r="AC52" s="369">
        <f t="shared" si="3"/>
        <v>0</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15"/>
      <c r="F53" s="449"/>
      <c r="G53" s="449"/>
      <c r="H53" s="441"/>
      <c r="I53" s="449"/>
      <c r="J53" s="449"/>
      <c r="K53" s="449"/>
      <c r="L53" s="449"/>
      <c r="M53" s="449"/>
      <c r="N53" s="449"/>
      <c r="O53" s="449"/>
      <c r="P53" s="64"/>
      <c r="Q53" s="64"/>
      <c r="R53" s="440"/>
      <c r="S53" s="440"/>
      <c r="T53" s="441"/>
      <c r="U53" s="79"/>
      <c r="V53" s="441"/>
      <c r="W53" s="442"/>
      <c r="X53" s="79"/>
      <c r="Y53" s="64"/>
      <c r="Z53" s="369">
        <f t="shared" si="0"/>
        <v>2</v>
      </c>
      <c r="AA53" s="369">
        <f t="shared" si="1"/>
        <v>0</v>
      </c>
      <c r="AB53" s="26">
        <f t="shared" si="2"/>
        <v>0</v>
      </c>
      <c r="AC53" s="369">
        <f t="shared" si="3"/>
        <v>0</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15"/>
      <c r="F54" s="449"/>
      <c r="G54" s="449"/>
      <c r="H54" s="441"/>
      <c r="I54" s="449"/>
      <c r="J54" s="449"/>
      <c r="K54" s="449"/>
      <c r="L54" s="449"/>
      <c r="M54" s="449"/>
      <c r="N54" s="449"/>
      <c r="O54" s="449"/>
      <c r="P54" s="64"/>
      <c r="Q54" s="64"/>
      <c r="R54" s="440"/>
      <c r="S54" s="440"/>
      <c r="T54" s="441"/>
      <c r="U54" s="79"/>
      <c r="V54" s="441"/>
      <c r="W54" s="442"/>
      <c r="X54" s="79"/>
      <c r="Y54" s="64"/>
      <c r="Z54" s="369">
        <f t="shared" si="0"/>
        <v>2</v>
      </c>
      <c r="AA54" s="369">
        <f t="shared" si="1"/>
        <v>0</v>
      </c>
      <c r="AB54" s="26">
        <f t="shared" si="2"/>
        <v>0</v>
      </c>
      <c r="AC54" s="369">
        <f t="shared" si="3"/>
        <v>0</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15"/>
      <c r="F55" s="449"/>
      <c r="G55" s="449"/>
      <c r="H55" s="441"/>
      <c r="I55" s="449"/>
      <c r="J55" s="449"/>
      <c r="K55" s="449"/>
      <c r="L55" s="449"/>
      <c r="M55" s="449"/>
      <c r="N55" s="449"/>
      <c r="O55" s="449"/>
      <c r="P55" s="64"/>
      <c r="Q55" s="64"/>
      <c r="R55" s="440"/>
      <c r="S55" s="440"/>
      <c r="T55" s="441"/>
      <c r="U55" s="79"/>
      <c r="V55" s="441"/>
      <c r="W55" s="442"/>
      <c r="X55" s="79"/>
      <c r="Y55" s="64"/>
      <c r="Z55" s="369">
        <f t="shared" si="0"/>
        <v>2</v>
      </c>
      <c r="AA55" s="369">
        <f t="shared" si="1"/>
        <v>0</v>
      </c>
      <c r="AB55" s="26">
        <f t="shared" si="2"/>
        <v>0</v>
      </c>
      <c r="AC55" s="369">
        <f t="shared" si="3"/>
        <v>0</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15"/>
      <c r="F56" s="449"/>
      <c r="G56" s="449"/>
      <c r="H56" s="441"/>
      <c r="I56" s="449"/>
      <c r="J56" s="449"/>
      <c r="K56" s="449"/>
      <c r="L56" s="449"/>
      <c r="M56" s="449"/>
      <c r="N56" s="449"/>
      <c r="O56" s="449"/>
      <c r="P56" s="64"/>
      <c r="Q56" s="64"/>
      <c r="R56" s="440"/>
      <c r="S56" s="440"/>
      <c r="T56" s="441"/>
      <c r="U56" s="79"/>
      <c r="V56" s="441"/>
      <c r="W56" s="442"/>
      <c r="X56" s="79"/>
      <c r="Y56" s="64"/>
      <c r="Z56" s="369">
        <f t="shared" si="0"/>
        <v>2</v>
      </c>
      <c r="AA56" s="369">
        <f t="shared" si="1"/>
        <v>0</v>
      </c>
      <c r="AB56" s="26">
        <f t="shared" si="2"/>
        <v>0</v>
      </c>
      <c r="AC56" s="369">
        <f t="shared" si="3"/>
        <v>0</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15"/>
      <c r="F57" s="449"/>
      <c r="G57" s="449"/>
      <c r="H57" s="441"/>
      <c r="I57" s="449"/>
      <c r="J57" s="449"/>
      <c r="K57" s="449"/>
      <c r="L57" s="449"/>
      <c r="M57" s="449"/>
      <c r="N57" s="449"/>
      <c r="O57" s="449"/>
      <c r="P57" s="64"/>
      <c r="Q57" s="64"/>
      <c r="R57" s="440"/>
      <c r="S57" s="440"/>
      <c r="T57" s="441"/>
      <c r="U57" s="79"/>
      <c r="V57" s="441"/>
      <c r="W57" s="442"/>
      <c r="X57" s="79"/>
      <c r="Y57" s="64"/>
      <c r="Z57" s="369">
        <f t="shared" si="0"/>
        <v>2</v>
      </c>
      <c r="AA57" s="369">
        <f t="shared" si="1"/>
        <v>0</v>
      </c>
      <c r="AB57" s="26">
        <f t="shared" si="2"/>
        <v>0</v>
      </c>
      <c r="AC57" s="369">
        <f t="shared" si="3"/>
        <v>0</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9"/>
      <c r="F58" s="449"/>
      <c r="G58" s="449"/>
      <c r="H58" s="441"/>
      <c r="I58" s="449"/>
      <c r="J58" s="449"/>
      <c r="K58" s="449"/>
      <c r="L58" s="449"/>
      <c r="M58" s="449"/>
      <c r="N58" s="449"/>
      <c r="O58" s="449"/>
      <c r="P58" s="64"/>
      <c r="Q58" s="64"/>
      <c r="R58" s="440"/>
      <c r="S58" s="440"/>
      <c r="T58" s="441"/>
      <c r="U58" s="79"/>
      <c r="V58" s="441"/>
      <c r="W58" s="442"/>
      <c r="X58" s="79"/>
      <c r="Y58" s="64"/>
      <c r="Z58" s="369">
        <f t="shared" si="0"/>
        <v>2</v>
      </c>
      <c r="AA58" s="369">
        <f t="shared" si="1"/>
        <v>0</v>
      </c>
      <c r="AB58" s="26">
        <f t="shared" si="2"/>
        <v>0</v>
      </c>
      <c r="AC58" s="369">
        <f t="shared" si="3"/>
        <v>0</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0">
    <mergeCell ref="AA1:AB1"/>
    <mergeCell ref="W7:X7"/>
    <mergeCell ref="Y7:Y8"/>
    <mergeCell ref="A1:Y1"/>
    <mergeCell ref="Q7:Q8"/>
    <mergeCell ref="R7:R8"/>
    <mergeCell ref="A2:Y2"/>
    <mergeCell ref="A7:A8"/>
    <mergeCell ref="B7:C7"/>
    <mergeCell ref="J5:R5"/>
    <mergeCell ref="S5:W5"/>
    <mergeCell ref="D4:H4"/>
    <mergeCell ref="J4:R4"/>
    <mergeCell ref="S4:W4"/>
    <mergeCell ref="A4:B4"/>
    <mergeCell ref="T7:U7"/>
    <mergeCell ref="V7:V8"/>
    <mergeCell ref="A5:B5"/>
    <mergeCell ref="S7:S8"/>
    <mergeCell ref="D5:H5"/>
  </mergeCells>
  <phoneticPr fontId="0" type="noConversion"/>
  <conditionalFormatting sqref="W9:W58">
    <cfRule type="cellIs" dxfId="47" priority="1" stopIfTrue="1" operator="lessThan">
      <formula>1</formula>
    </cfRule>
  </conditionalFormatting>
  <conditionalFormatting sqref="A9:C58">
    <cfRule type="cellIs" dxfId="46"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ANASAYFA!E8</f>
        <v>Sosyal Bilgiler</v>
      </c>
      <c r="E5" s="481"/>
      <c r="F5" s="481"/>
      <c r="G5" s="481"/>
      <c r="H5" s="481"/>
      <c r="I5" s="489" t="str">
        <f>ANASAYFA!$F$8</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W1:X1"/>
    <mergeCell ref="W2:X2"/>
    <mergeCell ref="I4:P4"/>
    <mergeCell ref="I5:P5"/>
    <mergeCell ref="S5:U5"/>
    <mergeCell ref="A1:U1"/>
    <mergeCell ref="A4:B4"/>
    <mergeCell ref="A2:H2"/>
    <mergeCell ref="I2:U2"/>
    <mergeCell ref="A5:B5"/>
    <mergeCell ref="T7:U7"/>
    <mergeCell ref="D5:H5"/>
    <mergeCell ref="D4:H4"/>
    <mergeCell ref="D7:H7"/>
    <mergeCell ref="I7:L7"/>
    <mergeCell ref="M7:P7"/>
    <mergeCell ref="S4:U4"/>
    <mergeCell ref="S7:S8"/>
    <mergeCell ref="R7:R8"/>
    <mergeCell ref="A7:A8"/>
    <mergeCell ref="B7:C7"/>
    <mergeCell ref="Q7:Q8"/>
    <mergeCell ref="B64:C64"/>
    <mergeCell ref="G62:H62"/>
    <mergeCell ref="I62:L62"/>
    <mergeCell ref="B60:C60"/>
    <mergeCell ref="B61:C61"/>
    <mergeCell ref="B62:C62"/>
    <mergeCell ref="B63:C63"/>
    <mergeCell ref="R61:U61"/>
    <mergeCell ref="R62:U62"/>
    <mergeCell ref="E64:J64"/>
    <mergeCell ref="R63:U63"/>
    <mergeCell ref="R64:U64"/>
    <mergeCell ref="K64:P64"/>
  </mergeCells>
  <phoneticPr fontId="0" type="noConversion"/>
  <conditionalFormatting sqref="A9:C58">
    <cfRule type="cellIs" dxfId="45"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AI163"/>
  <sheetViews>
    <sheetView workbookViewId="0">
      <pane xSplit="3" ySplit="8" topLeftCell="D9" activePane="bottomRight" state="frozen"/>
      <selection activeCell="E64" sqref="E64:P64"/>
      <selection pane="topRight" activeCell="E64" sqref="E64:P64"/>
      <selection pane="bottomLeft" activeCell="E64" sqref="E64:P64"/>
      <selection pane="bottomRight" activeCell="E14" sqref="E14"/>
    </sheetView>
  </sheetViews>
  <sheetFormatPr defaultRowHeight="12.75" x14ac:dyDescent="0.2"/>
  <cols>
    <col min="1" max="1" width="2.85546875" style="27" customWidth="1"/>
    <col min="2" max="2" width="4.42578125" style="27" customWidth="1"/>
    <col min="3" max="3" width="17.5703125" style="27" customWidth="1"/>
    <col min="4" max="4" width="0.140625" style="27" customWidth="1"/>
    <col min="5" max="5" width="70.140625" style="27" customWidth="1"/>
    <col min="6" max="6" width="2" style="27" customWidth="1"/>
    <col min="7" max="7" width="8" style="27" hidden="1" customWidth="1"/>
    <col min="8" max="14" width="3.28515625" style="27" hidden="1" customWidth="1"/>
    <col min="15" max="15" width="1.5703125" style="27" customWidth="1"/>
    <col min="16" max="16" width="18.5703125" style="27" hidden="1" customWidth="1"/>
    <col min="17" max="17" width="1.5703125" style="27" customWidth="1"/>
    <col min="18" max="18" width="16.28515625" style="27" customWidth="1"/>
    <col min="19" max="19" width="0.28515625" style="27" customWidth="1"/>
    <col min="20" max="20" width="0.5703125" style="27" customWidth="1"/>
    <col min="21" max="21" width="0.28515625" style="27" customWidth="1"/>
    <col min="22" max="22" width="24.85546875" style="27" hidden="1" customWidth="1"/>
    <col min="23" max="23" width="21.42578125" style="27" customWidth="1"/>
    <col min="24" max="24" width="25.42578125" style="27" customWidth="1"/>
    <col min="25" max="25" width="25.140625" style="27" customWidth="1"/>
    <col min="26" max="26" width="23" style="27" customWidth="1"/>
    <col min="27" max="27" width="28.5703125" style="27" customWidth="1"/>
    <col min="28" max="28" width="30.28515625" style="27" customWidth="1"/>
    <col min="29" max="29" width="17.5703125" style="27" customWidth="1"/>
    <col min="30" max="30" width="26.140625" style="27" customWidth="1"/>
    <col min="31" max="31" width="22.5703125" style="27" customWidth="1"/>
    <col min="32" max="33" width="20.85546875" style="27" customWidth="1"/>
    <col min="34" max="34" width="13.28515625" style="27" customWidth="1"/>
    <col min="35" max="35" width="16.140625" style="27" customWidth="1"/>
    <col min="36" max="36" width="13.42578125" style="27" customWidth="1"/>
    <col min="37" max="37" width="15.7109375" style="27"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ANASAYFA!E8</f>
        <v>Sosyal Bilgiler</v>
      </c>
      <c r="E5" s="481"/>
      <c r="F5" s="481"/>
      <c r="G5" s="481"/>
      <c r="H5" s="481"/>
      <c r="I5" s="70"/>
      <c r="J5" s="515" t="str">
        <f>ANASAYFA!F8</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443"/>
      <c r="E7" s="444" t="s">
        <v>794</v>
      </c>
      <c r="F7" s="438"/>
      <c r="G7" s="438"/>
      <c r="H7" s="43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452" t="s">
        <v>894</v>
      </c>
      <c r="F8" s="447"/>
      <c r="G8" s="447"/>
      <c r="H8" s="447"/>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450"/>
      <c r="E9" s="477" t="s">
        <v>927</v>
      </c>
      <c r="F9" s="449"/>
      <c r="G9" s="449"/>
      <c r="H9" s="441"/>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451"/>
      <c r="E10" s="477" t="s">
        <v>901</v>
      </c>
      <c r="F10" s="449"/>
      <c r="G10" s="449"/>
      <c r="H10" s="441"/>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451"/>
      <c r="E11" s="477" t="s">
        <v>901</v>
      </c>
      <c r="F11" s="449"/>
      <c r="G11" s="449"/>
      <c r="H11" s="441"/>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451"/>
      <c r="E12" s="477" t="s">
        <v>901</v>
      </c>
      <c r="F12" s="449"/>
      <c r="G12" s="449"/>
      <c r="H12" s="441"/>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451"/>
      <c r="E13" s="477" t="s">
        <v>901</v>
      </c>
      <c r="F13" s="449"/>
      <c r="G13" s="449"/>
      <c r="H13" s="441"/>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451"/>
      <c r="E14" s="477" t="s">
        <v>901</v>
      </c>
      <c r="F14" s="449"/>
      <c r="G14" s="449"/>
      <c r="H14" s="441"/>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451"/>
      <c r="E15" s="477" t="s">
        <v>901</v>
      </c>
      <c r="F15" s="449"/>
      <c r="G15" s="449"/>
      <c r="H15" s="441"/>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451"/>
      <c r="E16" s="477" t="s">
        <v>901</v>
      </c>
      <c r="F16" s="449"/>
      <c r="G16" s="449"/>
      <c r="H16" s="441"/>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451"/>
      <c r="E17" s="477" t="s">
        <v>901</v>
      </c>
      <c r="F17" s="449"/>
      <c r="G17" s="449"/>
      <c r="H17" s="441"/>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451"/>
      <c r="E18" s="477" t="s">
        <v>901</v>
      </c>
      <c r="F18" s="449"/>
      <c r="G18" s="449"/>
      <c r="H18" s="441"/>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451"/>
      <c r="E19" s="477" t="s">
        <v>901</v>
      </c>
      <c r="F19" s="449"/>
      <c r="G19" s="449"/>
      <c r="H19" s="441"/>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451"/>
      <c r="E20" s="477" t="s">
        <v>901</v>
      </c>
      <c r="F20" s="449"/>
      <c r="G20" s="449"/>
      <c r="H20" s="441"/>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451"/>
      <c r="E21" s="477" t="s">
        <v>901</v>
      </c>
      <c r="F21" s="449"/>
      <c r="G21" s="449"/>
      <c r="H21" s="441"/>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451"/>
      <c r="E22" s="477" t="s">
        <v>901</v>
      </c>
      <c r="F22" s="449"/>
      <c r="G22" s="449"/>
      <c r="H22" s="441"/>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451"/>
      <c r="E23" s="477" t="s">
        <v>901</v>
      </c>
      <c r="F23" s="449"/>
      <c r="G23" s="449"/>
      <c r="H23" s="441"/>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451"/>
      <c r="E24" s="477" t="s">
        <v>901</v>
      </c>
      <c r="F24" s="449"/>
      <c r="G24" s="449"/>
      <c r="H24" s="441"/>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451"/>
      <c r="E25" s="477" t="s">
        <v>901</v>
      </c>
      <c r="F25" s="449"/>
      <c r="G25" s="449"/>
      <c r="H25" s="441"/>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451"/>
      <c r="E26" s="477" t="s">
        <v>901</v>
      </c>
      <c r="F26" s="449"/>
      <c r="G26" s="449"/>
      <c r="H26" s="441"/>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451"/>
      <c r="E27" s="477" t="s">
        <v>901</v>
      </c>
      <c r="F27" s="449"/>
      <c r="G27" s="449"/>
      <c r="H27" s="441"/>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451"/>
      <c r="E28" s="477" t="s">
        <v>901</v>
      </c>
      <c r="F28" s="449"/>
      <c r="G28" s="449"/>
      <c r="H28" s="441"/>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451"/>
      <c r="E29" s="477" t="s">
        <v>901</v>
      </c>
      <c r="F29" s="449"/>
      <c r="G29" s="449"/>
      <c r="H29" s="441"/>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451"/>
      <c r="E30" s="477" t="s">
        <v>901</v>
      </c>
      <c r="F30" s="449"/>
      <c r="G30" s="449"/>
      <c r="H30" s="441"/>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451"/>
      <c r="E31" s="477" t="s">
        <v>901</v>
      </c>
      <c r="F31" s="449"/>
      <c r="G31" s="449"/>
      <c r="H31" s="441"/>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451"/>
      <c r="E32" s="477" t="s">
        <v>901</v>
      </c>
      <c r="F32" s="449"/>
      <c r="G32" s="449"/>
      <c r="H32" s="441"/>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451"/>
      <c r="E33" s="477" t="s">
        <v>901</v>
      </c>
      <c r="F33" s="449"/>
      <c r="G33" s="449"/>
      <c r="H33" s="441"/>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451"/>
      <c r="E34" s="477" t="s">
        <v>901</v>
      </c>
      <c r="F34" s="449"/>
      <c r="G34" s="449"/>
      <c r="H34" s="441"/>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451"/>
      <c r="E35" s="477" t="s">
        <v>901</v>
      </c>
      <c r="F35" s="449"/>
      <c r="G35" s="449"/>
      <c r="H35" s="441"/>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451"/>
      <c r="E36" s="477" t="s">
        <v>901</v>
      </c>
      <c r="F36" s="449"/>
      <c r="G36" s="449"/>
      <c r="H36" s="441"/>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451"/>
      <c r="E37" s="477" t="s">
        <v>901</v>
      </c>
      <c r="F37" s="449"/>
      <c r="G37" s="449"/>
      <c r="H37" s="441"/>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451"/>
      <c r="E38" s="477"/>
      <c r="F38" s="449"/>
      <c r="G38" s="449"/>
      <c r="H38" s="441"/>
      <c r="I38" s="449"/>
      <c r="J38" s="449"/>
      <c r="K38" s="449"/>
      <c r="L38" s="449"/>
      <c r="M38" s="449"/>
      <c r="N38" s="449"/>
      <c r="O38" s="449"/>
      <c r="P38" s="64"/>
      <c r="Q38" s="64"/>
      <c r="R38" s="440"/>
      <c r="S38" s="440"/>
      <c r="T38" s="441"/>
      <c r="U38" s="79"/>
      <c r="V38" s="441"/>
      <c r="W38" s="442"/>
      <c r="X38" s="79"/>
      <c r="Y38" s="64"/>
      <c r="Z38" s="369">
        <f t="shared" si="0"/>
        <v>2</v>
      </c>
      <c r="AA38" s="369">
        <f t="shared" si="1"/>
        <v>0</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458"/>
      <c r="F39" s="449"/>
      <c r="G39" s="449"/>
      <c r="H39" s="441"/>
      <c r="I39" s="449"/>
      <c r="J39" s="449"/>
      <c r="K39" s="449"/>
      <c r="L39" s="449"/>
      <c r="M39" s="449"/>
      <c r="N39" s="449"/>
      <c r="O39" s="449"/>
      <c r="P39" s="64"/>
      <c r="Q39" s="64"/>
      <c r="R39" s="440"/>
      <c r="S39" s="440"/>
      <c r="T39" s="441"/>
      <c r="U39" s="79"/>
      <c r="V39" s="441"/>
      <c r="W39" s="442"/>
      <c r="X39" s="79"/>
      <c r="Y39" s="64"/>
      <c r="Z39" s="369">
        <f t="shared" si="0"/>
        <v>2</v>
      </c>
      <c r="AA39" s="369">
        <f t="shared" si="1"/>
        <v>0</v>
      </c>
      <c r="AB39" s="26">
        <f t="shared" si="2"/>
        <v>0</v>
      </c>
      <c r="AC39" s="369">
        <f t="shared" si="3"/>
        <v>0</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459"/>
      <c r="F40" s="449"/>
      <c r="G40" s="449"/>
      <c r="H40" s="441"/>
      <c r="I40" s="449"/>
      <c r="J40" s="449"/>
      <c r="K40" s="449"/>
      <c r="L40" s="449"/>
      <c r="M40" s="449"/>
      <c r="N40" s="449"/>
      <c r="O40" s="449"/>
      <c r="P40" s="64"/>
      <c r="Q40" s="64"/>
      <c r="R40" s="440"/>
      <c r="S40" s="440"/>
      <c r="T40" s="441"/>
      <c r="U40" s="79"/>
      <c r="V40" s="441"/>
      <c r="W40" s="442"/>
      <c r="X40" s="79"/>
      <c r="Y40" s="64"/>
      <c r="Z40" s="369">
        <f t="shared" si="0"/>
        <v>2</v>
      </c>
      <c r="AA40" s="369">
        <f t="shared" si="1"/>
        <v>0</v>
      </c>
      <c r="AB40" s="26">
        <f t="shared" si="2"/>
        <v>0</v>
      </c>
      <c r="AC40" s="369">
        <f t="shared" si="3"/>
        <v>0</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459"/>
      <c r="F41" s="449"/>
      <c r="G41" s="449"/>
      <c r="H41" s="441"/>
      <c r="I41" s="449"/>
      <c r="J41" s="449"/>
      <c r="K41" s="449"/>
      <c r="L41" s="449"/>
      <c r="M41" s="449"/>
      <c r="N41" s="449"/>
      <c r="O41" s="449"/>
      <c r="P41" s="64"/>
      <c r="Q41" s="64"/>
      <c r="R41" s="440"/>
      <c r="S41" s="440"/>
      <c r="T41" s="441"/>
      <c r="U41" s="79"/>
      <c r="V41" s="441"/>
      <c r="W41" s="442"/>
      <c r="X41" s="79"/>
      <c r="Y41" s="64"/>
      <c r="Z41" s="369">
        <f t="shared" si="0"/>
        <v>2</v>
      </c>
      <c r="AA41" s="369">
        <f t="shared" si="1"/>
        <v>0</v>
      </c>
      <c r="AB41" s="26">
        <f t="shared" si="2"/>
        <v>0</v>
      </c>
      <c r="AC41" s="369">
        <f t="shared" si="3"/>
        <v>0</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459"/>
      <c r="F42" s="449"/>
      <c r="G42" s="449"/>
      <c r="H42" s="441"/>
      <c r="I42" s="449"/>
      <c r="J42" s="449"/>
      <c r="K42" s="449"/>
      <c r="L42" s="449"/>
      <c r="M42" s="449"/>
      <c r="N42" s="449"/>
      <c r="O42" s="449"/>
      <c r="P42" s="64"/>
      <c r="Q42" s="64"/>
      <c r="R42" s="440"/>
      <c r="S42" s="440"/>
      <c r="T42" s="441"/>
      <c r="U42" s="79"/>
      <c r="V42" s="441"/>
      <c r="W42" s="442"/>
      <c r="X42" s="79"/>
      <c r="Y42" s="64"/>
      <c r="Z42" s="369">
        <f t="shared" si="0"/>
        <v>2</v>
      </c>
      <c r="AA42" s="369">
        <f t="shared" si="1"/>
        <v>0</v>
      </c>
      <c r="AB42" s="26">
        <f t="shared" si="2"/>
        <v>0</v>
      </c>
      <c r="AC42" s="369">
        <f t="shared" si="3"/>
        <v>0</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459"/>
      <c r="F43" s="449"/>
      <c r="G43" s="449"/>
      <c r="H43" s="441"/>
      <c r="I43" s="449"/>
      <c r="J43" s="449"/>
      <c r="K43" s="449"/>
      <c r="L43" s="449"/>
      <c r="M43" s="449"/>
      <c r="N43" s="449"/>
      <c r="O43" s="449"/>
      <c r="P43" s="64"/>
      <c r="Q43" s="64"/>
      <c r="R43" s="440"/>
      <c r="S43" s="440"/>
      <c r="T43" s="441"/>
      <c r="U43" s="79"/>
      <c r="V43" s="441"/>
      <c r="W43" s="442"/>
      <c r="X43" s="79"/>
      <c r="Y43" s="64"/>
      <c r="Z43" s="369">
        <f t="shared" si="0"/>
        <v>2</v>
      </c>
      <c r="AA43" s="369">
        <f t="shared" si="1"/>
        <v>0</v>
      </c>
      <c r="AB43" s="26">
        <f t="shared" si="2"/>
        <v>0</v>
      </c>
      <c r="AC43" s="369">
        <f t="shared" si="3"/>
        <v>0</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459"/>
      <c r="F44" s="449"/>
      <c r="G44" s="449"/>
      <c r="H44" s="441"/>
      <c r="I44" s="449"/>
      <c r="J44" s="449"/>
      <c r="K44" s="449"/>
      <c r="L44" s="449"/>
      <c r="M44" s="449"/>
      <c r="N44" s="449"/>
      <c r="O44" s="449"/>
      <c r="P44" s="64"/>
      <c r="Q44" s="64"/>
      <c r="R44" s="440"/>
      <c r="S44" s="440"/>
      <c r="T44" s="441"/>
      <c r="U44" s="79"/>
      <c r="V44" s="441"/>
      <c r="W44" s="442"/>
      <c r="X44" s="79"/>
      <c r="Y44" s="64"/>
      <c r="Z44" s="369">
        <f t="shared" si="0"/>
        <v>2</v>
      </c>
      <c r="AA44" s="369">
        <f t="shared" si="1"/>
        <v>0</v>
      </c>
      <c r="AB44" s="26">
        <f t="shared" si="2"/>
        <v>0</v>
      </c>
      <c r="AC44" s="369">
        <f t="shared" si="3"/>
        <v>0</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459"/>
      <c r="F45" s="449"/>
      <c r="G45" s="449"/>
      <c r="H45" s="441"/>
      <c r="I45" s="449"/>
      <c r="J45" s="449"/>
      <c r="K45" s="449"/>
      <c r="L45" s="449"/>
      <c r="M45" s="449"/>
      <c r="N45" s="449"/>
      <c r="O45" s="449"/>
      <c r="P45" s="64"/>
      <c r="Q45" s="64"/>
      <c r="R45" s="440"/>
      <c r="S45" s="440"/>
      <c r="T45" s="441"/>
      <c r="U45" s="79"/>
      <c r="V45" s="441"/>
      <c r="W45" s="442"/>
      <c r="X45" s="79"/>
      <c r="Y45" s="64"/>
      <c r="Z45" s="369">
        <f t="shared" si="0"/>
        <v>2</v>
      </c>
      <c r="AA45" s="369">
        <f t="shared" si="1"/>
        <v>0</v>
      </c>
      <c r="AB45" s="26">
        <f t="shared" si="2"/>
        <v>0</v>
      </c>
      <c r="AC45" s="369">
        <f t="shared" si="3"/>
        <v>0</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459"/>
      <c r="F46" s="449"/>
      <c r="G46" s="449"/>
      <c r="H46" s="441"/>
      <c r="I46" s="449"/>
      <c r="J46" s="449"/>
      <c r="K46" s="449"/>
      <c r="L46" s="449"/>
      <c r="M46" s="449"/>
      <c r="N46" s="449"/>
      <c r="O46" s="449"/>
      <c r="P46" s="64"/>
      <c r="Q46" s="64"/>
      <c r="R46" s="440"/>
      <c r="S46" s="440"/>
      <c r="T46" s="441"/>
      <c r="U46" s="79"/>
      <c r="V46" s="441"/>
      <c r="W46" s="442"/>
      <c r="X46" s="79"/>
      <c r="Y46" s="64"/>
      <c r="Z46" s="369">
        <f t="shared" si="0"/>
        <v>2</v>
      </c>
      <c r="AA46" s="369">
        <f t="shared" si="1"/>
        <v>0</v>
      </c>
      <c r="AB46" s="26">
        <f t="shared" si="2"/>
        <v>0</v>
      </c>
      <c r="AC46" s="369">
        <f t="shared" si="3"/>
        <v>0</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459"/>
      <c r="F47" s="449"/>
      <c r="G47" s="449"/>
      <c r="H47" s="441"/>
      <c r="I47" s="449"/>
      <c r="J47" s="449"/>
      <c r="K47" s="449"/>
      <c r="L47" s="449"/>
      <c r="M47" s="449"/>
      <c r="N47" s="449"/>
      <c r="O47" s="449"/>
      <c r="P47" s="64"/>
      <c r="Q47" s="64"/>
      <c r="R47" s="440"/>
      <c r="S47" s="440"/>
      <c r="T47" s="441"/>
      <c r="U47" s="79"/>
      <c r="V47" s="441"/>
      <c r="W47" s="442"/>
      <c r="X47" s="79"/>
      <c r="Y47" s="64"/>
      <c r="Z47" s="369">
        <f t="shared" si="0"/>
        <v>2</v>
      </c>
      <c r="AA47" s="369">
        <f t="shared" si="1"/>
        <v>0</v>
      </c>
      <c r="AB47" s="26">
        <f t="shared" si="2"/>
        <v>0</v>
      </c>
      <c r="AC47" s="369">
        <f t="shared" si="3"/>
        <v>0</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459"/>
      <c r="F48" s="449"/>
      <c r="G48" s="449"/>
      <c r="H48" s="441"/>
      <c r="I48" s="449"/>
      <c r="J48" s="449"/>
      <c r="K48" s="449"/>
      <c r="L48" s="449"/>
      <c r="M48" s="449"/>
      <c r="N48" s="449"/>
      <c r="O48" s="449"/>
      <c r="P48" s="64"/>
      <c r="Q48" s="64"/>
      <c r="R48" s="440"/>
      <c r="S48" s="440"/>
      <c r="T48" s="441"/>
      <c r="U48" s="79"/>
      <c r="V48" s="441"/>
      <c r="W48" s="442"/>
      <c r="X48" s="79"/>
      <c r="Y48" s="64"/>
      <c r="Z48" s="369">
        <f t="shared" si="0"/>
        <v>2</v>
      </c>
      <c r="AA48" s="369">
        <f t="shared" si="1"/>
        <v>0</v>
      </c>
      <c r="AB48" s="26">
        <f t="shared" si="2"/>
        <v>0</v>
      </c>
      <c r="AC48" s="369">
        <f t="shared" si="3"/>
        <v>0</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459"/>
      <c r="F49" s="449"/>
      <c r="G49" s="449"/>
      <c r="H49" s="441"/>
      <c r="I49" s="449"/>
      <c r="J49" s="449"/>
      <c r="K49" s="449"/>
      <c r="L49" s="449"/>
      <c r="M49" s="449"/>
      <c r="N49" s="449"/>
      <c r="O49" s="449"/>
      <c r="P49" s="64"/>
      <c r="Q49" s="64"/>
      <c r="R49" s="440"/>
      <c r="S49" s="440"/>
      <c r="T49" s="441"/>
      <c r="U49" s="79"/>
      <c r="V49" s="441"/>
      <c r="W49" s="442"/>
      <c r="X49" s="79"/>
      <c r="Y49" s="64"/>
      <c r="Z49" s="369">
        <f t="shared" si="0"/>
        <v>2</v>
      </c>
      <c r="AA49" s="369">
        <f t="shared" si="1"/>
        <v>0</v>
      </c>
      <c r="AB49" s="26">
        <f t="shared" si="2"/>
        <v>0</v>
      </c>
      <c r="AC49" s="369">
        <f t="shared" si="3"/>
        <v>0</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459"/>
      <c r="F50" s="449"/>
      <c r="G50" s="449"/>
      <c r="H50" s="441"/>
      <c r="I50" s="449"/>
      <c r="J50" s="449"/>
      <c r="K50" s="449"/>
      <c r="L50" s="449"/>
      <c r="M50" s="449"/>
      <c r="N50" s="449"/>
      <c r="O50" s="449"/>
      <c r="P50" s="64"/>
      <c r="Q50" s="64"/>
      <c r="R50" s="440"/>
      <c r="S50" s="440"/>
      <c r="T50" s="441"/>
      <c r="U50" s="79"/>
      <c r="V50" s="441"/>
      <c r="W50" s="442"/>
      <c r="X50" s="79"/>
      <c r="Y50" s="64"/>
      <c r="Z50" s="369">
        <f t="shared" si="0"/>
        <v>2</v>
      </c>
      <c r="AA50" s="369">
        <f t="shared" si="1"/>
        <v>0</v>
      </c>
      <c r="AB50" s="26">
        <f t="shared" si="2"/>
        <v>0</v>
      </c>
      <c r="AC50" s="369">
        <f t="shared" si="3"/>
        <v>0</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459"/>
      <c r="F51" s="449"/>
      <c r="G51" s="449"/>
      <c r="H51" s="441"/>
      <c r="I51" s="449"/>
      <c r="J51" s="449"/>
      <c r="K51" s="449"/>
      <c r="L51" s="449"/>
      <c r="M51" s="449"/>
      <c r="N51" s="449"/>
      <c r="O51" s="449"/>
      <c r="P51" s="64"/>
      <c r="Q51" s="64"/>
      <c r="R51" s="440"/>
      <c r="S51" s="440"/>
      <c r="T51" s="441"/>
      <c r="U51" s="79"/>
      <c r="V51" s="441"/>
      <c r="W51" s="442"/>
      <c r="X51" s="79"/>
      <c r="Y51" s="64"/>
      <c r="Z51" s="369">
        <f t="shared" si="0"/>
        <v>2</v>
      </c>
      <c r="AA51" s="369">
        <f t="shared" si="1"/>
        <v>0</v>
      </c>
      <c r="AB51" s="26">
        <f t="shared" si="2"/>
        <v>0</v>
      </c>
      <c r="AC51" s="369">
        <f t="shared" si="3"/>
        <v>0</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459"/>
      <c r="F52" s="449"/>
      <c r="G52" s="449"/>
      <c r="H52" s="441"/>
      <c r="I52" s="449"/>
      <c r="J52" s="449"/>
      <c r="K52" s="449"/>
      <c r="L52" s="449"/>
      <c r="M52" s="449"/>
      <c r="N52" s="449"/>
      <c r="O52" s="449"/>
      <c r="P52" s="64"/>
      <c r="Q52" s="64"/>
      <c r="R52" s="440"/>
      <c r="S52" s="440"/>
      <c r="T52" s="441"/>
      <c r="U52" s="79"/>
      <c r="V52" s="441"/>
      <c r="W52" s="442"/>
      <c r="X52" s="79"/>
      <c r="Y52" s="64"/>
      <c r="Z52" s="369">
        <f t="shared" si="0"/>
        <v>2</v>
      </c>
      <c r="AA52" s="369">
        <f t="shared" si="1"/>
        <v>0</v>
      </c>
      <c r="AB52" s="26">
        <f t="shared" si="2"/>
        <v>0</v>
      </c>
      <c r="AC52" s="369">
        <f t="shared" si="3"/>
        <v>0</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459"/>
      <c r="F53" s="449"/>
      <c r="G53" s="449"/>
      <c r="H53" s="441"/>
      <c r="I53" s="449"/>
      <c r="J53" s="449"/>
      <c r="K53" s="449"/>
      <c r="L53" s="449"/>
      <c r="M53" s="449"/>
      <c r="N53" s="449"/>
      <c r="O53" s="449"/>
      <c r="P53" s="64"/>
      <c r="Q53" s="64"/>
      <c r="R53" s="440"/>
      <c r="S53" s="440"/>
      <c r="T53" s="441"/>
      <c r="U53" s="79"/>
      <c r="V53" s="441"/>
      <c r="W53" s="442"/>
      <c r="X53" s="79"/>
      <c r="Y53" s="64"/>
      <c r="Z53" s="369">
        <f t="shared" si="0"/>
        <v>2</v>
      </c>
      <c r="AA53" s="369">
        <f t="shared" si="1"/>
        <v>0</v>
      </c>
      <c r="AB53" s="26">
        <f t="shared" si="2"/>
        <v>0</v>
      </c>
      <c r="AC53" s="369">
        <f t="shared" si="3"/>
        <v>0</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459"/>
      <c r="F54" s="449"/>
      <c r="G54" s="449"/>
      <c r="H54" s="441"/>
      <c r="I54" s="449"/>
      <c r="J54" s="449"/>
      <c r="K54" s="449"/>
      <c r="L54" s="449"/>
      <c r="M54" s="449"/>
      <c r="N54" s="449"/>
      <c r="O54" s="449"/>
      <c r="P54" s="64"/>
      <c r="Q54" s="64"/>
      <c r="R54" s="440"/>
      <c r="S54" s="440"/>
      <c r="T54" s="441"/>
      <c r="U54" s="79"/>
      <c r="V54" s="441"/>
      <c r="W54" s="442"/>
      <c r="X54" s="79"/>
      <c r="Y54" s="64"/>
      <c r="Z54" s="369">
        <f t="shared" si="0"/>
        <v>2</v>
      </c>
      <c r="AA54" s="369">
        <f t="shared" si="1"/>
        <v>0</v>
      </c>
      <c r="AB54" s="26">
        <f t="shared" si="2"/>
        <v>0</v>
      </c>
      <c r="AC54" s="369">
        <f t="shared" si="3"/>
        <v>0</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459"/>
      <c r="F55" s="449"/>
      <c r="G55" s="449"/>
      <c r="H55" s="441"/>
      <c r="I55" s="449"/>
      <c r="J55" s="449"/>
      <c r="K55" s="449"/>
      <c r="L55" s="449"/>
      <c r="M55" s="449"/>
      <c r="N55" s="449"/>
      <c r="O55" s="449"/>
      <c r="P55" s="64"/>
      <c r="Q55" s="64"/>
      <c r="R55" s="440"/>
      <c r="S55" s="440"/>
      <c r="T55" s="441"/>
      <c r="U55" s="79"/>
      <c r="V55" s="441"/>
      <c r="W55" s="442"/>
      <c r="X55" s="79"/>
      <c r="Y55" s="64"/>
      <c r="Z55" s="369">
        <f t="shared" si="0"/>
        <v>2</v>
      </c>
      <c r="AA55" s="369">
        <f t="shared" si="1"/>
        <v>0</v>
      </c>
      <c r="AB55" s="26">
        <f t="shared" si="2"/>
        <v>0</v>
      </c>
      <c r="AC55" s="369">
        <f t="shared" si="3"/>
        <v>0</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459"/>
      <c r="F56" s="449"/>
      <c r="G56" s="449"/>
      <c r="H56" s="441"/>
      <c r="I56" s="449"/>
      <c r="J56" s="449"/>
      <c r="K56" s="449"/>
      <c r="L56" s="449"/>
      <c r="M56" s="449"/>
      <c r="N56" s="449"/>
      <c r="O56" s="449"/>
      <c r="P56" s="64"/>
      <c r="Q56" s="64"/>
      <c r="R56" s="440"/>
      <c r="S56" s="440"/>
      <c r="T56" s="441"/>
      <c r="U56" s="79"/>
      <c r="V56" s="441"/>
      <c r="W56" s="442"/>
      <c r="X56" s="79"/>
      <c r="Y56" s="64"/>
      <c r="Z56" s="369">
        <f t="shared" si="0"/>
        <v>2</v>
      </c>
      <c r="AA56" s="369">
        <f t="shared" si="1"/>
        <v>0</v>
      </c>
      <c r="AB56" s="26">
        <f t="shared" si="2"/>
        <v>0</v>
      </c>
      <c r="AC56" s="369">
        <f t="shared" si="3"/>
        <v>0</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459"/>
      <c r="F57" s="449"/>
      <c r="G57" s="449"/>
      <c r="H57" s="441"/>
      <c r="I57" s="449"/>
      <c r="J57" s="449"/>
      <c r="K57" s="449"/>
      <c r="L57" s="449"/>
      <c r="M57" s="449"/>
      <c r="N57" s="449"/>
      <c r="O57" s="449"/>
      <c r="P57" s="64"/>
      <c r="Q57" s="64"/>
      <c r="R57" s="440"/>
      <c r="S57" s="440"/>
      <c r="T57" s="441"/>
      <c r="U57" s="79"/>
      <c r="V57" s="441"/>
      <c r="W57" s="442"/>
      <c r="X57" s="79"/>
      <c r="Y57" s="64"/>
      <c r="Z57" s="369">
        <f t="shared" si="0"/>
        <v>2</v>
      </c>
      <c r="AA57" s="369">
        <f t="shared" si="1"/>
        <v>0</v>
      </c>
      <c r="AB57" s="26">
        <f t="shared" si="2"/>
        <v>0</v>
      </c>
      <c r="AC57" s="369">
        <f t="shared" si="3"/>
        <v>0</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460"/>
      <c r="F58" s="449"/>
      <c r="G58" s="449"/>
      <c r="H58" s="441"/>
      <c r="I58" s="449"/>
      <c r="J58" s="449"/>
      <c r="K58" s="449"/>
      <c r="L58" s="449"/>
      <c r="M58" s="449"/>
      <c r="N58" s="449"/>
      <c r="O58" s="449"/>
      <c r="P58" s="64"/>
      <c r="Q58" s="64"/>
      <c r="R58" s="440"/>
      <c r="S58" s="440"/>
      <c r="T58" s="441"/>
      <c r="U58" s="79"/>
      <c r="V58" s="441"/>
      <c r="W58" s="442"/>
      <c r="X58" s="79"/>
      <c r="Y58" s="64"/>
      <c r="Z58" s="369">
        <f t="shared" si="0"/>
        <v>2</v>
      </c>
      <c r="AA58" s="369">
        <f t="shared" si="1"/>
        <v>0</v>
      </c>
      <c r="AB58" s="26">
        <f t="shared" si="2"/>
        <v>0</v>
      </c>
      <c r="AC58" s="369">
        <f t="shared" si="3"/>
        <v>0</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3">
    <mergeCell ref="Q7:Q8"/>
    <mergeCell ref="R7:R8"/>
    <mergeCell ref="M7:P7"/>
    <mergeCell ref="T7:U7"/>
    <mergeCell ref="V7:V8"/>
    <mergeCell ref="A5:B5"/>
    <mergeCell ref="A2:J2"/>
    <mergeCell ref="K2:Y2"/>
    <mergeCell ref="A1:Y1"/>
    <mergeCell ref="I7:L7"/>
    <mergeCell ref="D4:H4"/>
    <mergeCell ref="J4:R4"/>
    <mergeCell ref="S4:W4"/>
    <mergeCell ref="S7:S8"/>
    <mergeCell ref="D5:H5"/>
    <mergeCell ref="A7:A8"/>
    <mergeCell ref="AA1:AB1"/>
    <mergeCell ref="W7:X7"/>
    <mergeCell ref="Y7:Y8"/>
    <mergeCell ref="B7:C7"/>
    <mergeCell ref="J5:R5"/>
    <mergeCell ref="S5:W5"/>
    <mergeCell ref="A4:B4"/>
  </mergeCells>
  <phoneticPr fontId="0" type="noConversion"/>
  <conditionalFormatting sqref="W9:W58">
    <cfRule type="cellIs" dxfId="44" priority="1" stopIfTrue="1" operator="lessThan">
      <formula>1</formula>
    </cfRule>
  </conditionalFormatting>
  <conditionalFormatting sqref="A9:C58">
    <cfRule type="cellIs" dxfId="43"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ANASAYFA!E9</f>
        <v>T.C. İnkılap Tarihi</v>
      </c>
      <c r="E5" s="481"/>
      <c r="F5" s="481"/>
      <c r="G5" s="481"/>
      <c r="H5" s="481"/>
      <c r="I5" s="489" t="str">
        <f>ANASAYFA!$F$9</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42"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AK160"/>
  <sheetViews>
    <sheetView workbookViewId="0">
      <pane xSplit="3" ySplit="8" topLeftCell="E9" activePane="bottomRight" state="frozen"/>
      <selection activeCell="E64" sqref="E64:P64"/>
      <selection pane="topRight" activeCell="E64" sqref="E64:P64"/>
      <selection pane="bottomLeft" activeCell="E64" sqref="E64:P64"/>
      <selection pane="bottomRight" activeCell="E14" sqref="E14"/>
    </sheetView>
  </sheetViews>
  <sheetFormatPr defaultRowHeight="12.75" x14ac:dyDescent="0.2"/>
  <cols>
    <col min="1" max="1" width="2.85546875" style="27" customWidth="1"/>
    <col min="2" max="2" width="4.42578125" style="27" customWidth="1"/>
    <col min="3" max="3" width="17.42578125" style="27" customWidth="1"/>
    <col min="4" max="4" width="3.28515625" style="27" hidden="1" customWidth="1"/>
    <col min="5" max="5" width="70.85546875" style="27" customWidth="1"/>
    <col min="6" max="6" width="3.28515625" style="27" hidden="1" customWidth="1"/>
    <col min="7" max="7" width="0.42578125" style="27" customWidth="1"/>
    <col min="8" max="8" width="0.140625" style="27" customWidth="1"/>
    <col min="9" max="9" width="3.28515625" style="27" hidden="1" customWidth="1"/>
    <col min="10" max="15" width="3.28515625" style="27" customWidth="1"/>
    <col min="16" max="16" width="2.140625" style="27" customWidth="1"/>
    <col min="17" max="17" width="3.28515625" style="27" hidden="1" customWidth="1"/>
    <col min="18" max="18" width="3.5703125" style="27" hidden="1"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ANASAYFA!E9</f>
        <v>T.C. İnkılap Tarihi</v>
      </c>
      <c r="E5" s="481"/>
      <c r="F5" s="481"/>
      <c r="G5" s="481"/>
      <c r="H5" s="481"/>
      <c r="I5" s="70"/>
      <c r="J5" s="515" t="str">
        <f>ANASAYFA!F9</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c r="H8" s="455"/>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c r="E13" s="477" t="s">
        <v>901</v>
      </c>
      <c r="F13" s="7"/>
      <c r="G13" s="15"/>
      <c r="H13" s="456">
        <f t="shared" si="10"/>
        <v>0</v>
      </c>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901</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901</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461"/>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461"/>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461"/>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461"/>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461"/>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461"/>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461"/>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461"/>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461"/>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461"/>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461"/>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461"/>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461"/>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461"/>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461"/>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461"/>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461"/>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461"/>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461"/>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462"/>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1.5" customHeight="1" x14ac:dyDescent="0.2">
      <c r="A60" s="27">
        <v>0</v>
      </c>
      <c r="B60" s="27" t="s">
        <v>29</v>
      </c>
      <c r="C60" s="26"/>
      <c r="D60" s="26"/>
      <c r="E60" s="26"/>
      <c r="F60" s="26"/>
      <c r="G60" s="26"/>
      <c r="H60" s="26"/>
      <c r="I60" s="26"/>
      <c r="J60" s="26"/>
      <c r="K60" s="26"/>
      <c r="L60" s="26"/>
      <c r="M60" s="26"/>
      <c r="N60" s="26"/>
      <c r="O60" s="26"/>
      <c r="P60" s="26"/>
      <c r="Q60" s="26"/>
      <c r="R60" s="26"/>
      <c r="S60" s="26"/>
      <c r="T60" s="26"/>
      <c r="U60" s="26"/>
      <c r="V60" s="26"/>
    </row>
    <row r="61" spans="1:35" ht="1.5" customHeight="1" x14ac:dyDescent="0.2">
      <c r="A61" s="27">
        <v>1</v>
      </c>
      <c r="B61" s="27" t="s">
        <v>24</v>
      </c>
      <c r="C61" s="26"/>
      <c r="D61" s="26"/>
      <c r="E61" s="26"/>
      <c r="F61" s="26"/>
      <c r="G61" s="26"/>
      <c r="H61" s="26"/>
      <c r="I61" s="26"/>
      <c r="J61" s="26"/>
      <c r="K61" s="26"/>
      <c r="L61" s="26"/>
      <c r="M61" s="26"/>
      <c r="N61" s="26"/>
      <c r="O61" s="26"/>
      <c r="P61" s="26"/>
      <c r="Q61" s="26"/>
      <c r="R61" s="26"/>
      <c r="S61" s="26"/>
      <c r="T61" s="26"/>
      <c r="U61" s="26"/>
      <c r="V61" s="26"/>
    </row>
    <row r="62" spans="1:35" ht="1.5" customHeight="1" x14ac:dyDescent="0.2">
      <c r="A62" s="27">
        <v>2</v>
      </c>
      <c r="B62" s="27" t="s">
        <v>51</v>
      </c>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3</v>
      </c>
      <c r="B63" s="27" t="s">
        <v>38</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4</v>
      </c>
      <c r="B64" s="27" t="s">
        <v>43</v>
      </c>
      <c r="C64" s="26"/>
      <c r="D64" s="26"/>
      <c r="E64" s="26"/>
      <c r="F64" s="26"/>
      <c r="G64" s="26"/>
      <c r="H64" s="26"/>
      <c r="I64" s="26"/>
      <c r="J64" s="26"/>
      <c r="K64" s="26"/>
      <c r="L64" s="26"/>
      <c r="M64" s="26"/>
      <c r="N64" s="26"/>
      <c r="O64" s="26"/>
      <c r="P64" s="26"/>
      <c r="Q64" s="26"/>
      <c r="R64" s="26"/>
      <c r="S64" s="26"/>
      <c r="T64" s="26"/>
      <c r="U64" s="26"/>
      <c r="V64" s="26"/>
    </row>
    <row r="65" spans="1:2" ht="1.5" customHeight="1" x14ac:dyDescent="0.2">
      <c r="A65" s="27">
        <v>5</v>
      </c>
      <c r="B65" s="27" t="s">
        <v>52</v>
      </c>
    </row>
    <row r="66" spans="1:2" ht="1.5" customHeight="1" x14ac:dyDescent="0.2">
      <c r="A66" s="27">
        <v>6</v>
      </c>
      <c r="B66" s="27" t="s">
        <v>42</v>
      </c>
    </row>
    <row r="67" spans="1:2" ht="1.5" customHeight="1" x14ac:dyDescent="0.2">
      <c r="A67" s="27">
        <v>7</v>
      </c>
      <c r="B67" s="27" t="s">
        <v>39</v>
      </c>
    </row>
    <row r="68" spans="1:2" ht="1.5" customHeight="1" x14ac:dyDescent="0.2">
      <c r="A68" s="27">
        <v>8</v>
      </c>
      <c r="B68" s="27" t="s">
        <v>48</v>
      </c>
    </row>
    <row r="69" spans="1:2" ht="1.5" customHeight="1" x14ac:dyDescent="0.2">
      <c r="A69" s="27">
        <v>9</v>
      </c>
      <c r="B69" s="27" t="s">
        <v>46</v>
      </c>
    </row>
    <row r="70" spans="1:2" ht="1.5" customHeight="1" x14ac:dyDescent="0.2">
      <c r="A70" s="27">
        <v>10</v>
      </c>
      <c r="B70" s="27" t="s">
        <v>40</v>
      </c>
    </row>
    <row r="71" spans="1:2" ht="1.5" customHeight="1" x14ac:dyDescent="0.2">
      <c r="A71" s="27">
        <v>11</v>
      </c>
      <c r="B71" s="27" t="s">
        <v>53</v>
      </c>
    </row>
    <row r="72" spans="1:2" ht="1.5" customHeight="1" x14ac:dyDescent="0.2">
      <c r="A72" s="27">
        <v>12</v>
      </c>
      <c r="B72" s="27" t="s">
        <v>54</v>
      </c>
    </row>
    <row r="73" spans="1:2" ht="1.5" customHeight="1" x14ac:dyDescent="0.2">
      <c r="A73" s="27">
        <v>13</v>
      </c>
      <c r="B73" s="27" t="s">
        <v>55</v>
      </c>
    </row>
    <row r="74" spans="1:2" ht="1.5" customHeight="1" x14ac:dyDescent="0.2">
      <c r="A74" s="27">
        <v>14</v>
      </c>
      <c r="B74" s="27" t="s">
        <v>41</v>
      </c>
    </row>
    <row r="75" spans="1:2" ht="1.5" customHeight="1" x14ac:dyDescent="0.2">
      <c r="A75" s="27">
        <v>15</v>
      </c>
      <c r="B75" s="27" t="s">
        <v>47</v>
      </c>
    </row>
    <row r="76" spans="1:2" ht="1.5" customHeight="1" x14ac:dyDescent="0.2">
      <c r="A76" s="27">
        <v>16</v>
      </c>
      <c r="B76" s="27" t="s">
        <v>49</v>
      </c>
    </row>
    <row r="77" spans="1:2" ht="1.5" customHeight="1" x14ac:dyDescent="0.2">
      <c r="A77" s="27">
        <v>17</v>
      </c>
      <c r="B77" s="27" t="s">
        <v>23</v>
      </c>
    </row>
    <row r="78" spans="1:2" ht="1.5" customHeight="1" x14ac:dyDescent="0.2">
      <c r="A78" s="27">
        <v>18</v>
      </c>
      <c r="B78" s="27" t="s">
        <v>56</v>
      </c>
    </row>
    <row r="79" spans="1:2" ht="1.5" customHeight="1" x14ac:dyDescent="0.2">
      <c r="A79" s="27">
        <v>19</v>
      </c>
      <c r="B79" s="27" t="s">
        <v>57</v>
      </c>
    </row>
    <row r="80" spans="1:2" ht="1.5" customHeight="1" x14ac:dyDescent="0.2">
      <c r="A80" s="27">
        <v>20</v>
      </c>
      <c r="B80" s="27" t="s">
        <v>44</v>
      </c>
    </row>
    <row r="81" spans="1:2" ht="1.5" customHeight="1" x14ac:dyDescent="0.2">
      <c r="A81" s="27">
        <v>21</v>
      </c>
      <c r="B81" s="27" t="s">
        <v>37</v>
      </c>
    </row>
    <row r="82" spans="1:2" ht="1.5" customHeight="1" x14ac:dyDescent="0.2">
      <c r="A82" s="27">
        <v>22</v>
      </c>
      <c r="B82" s="27" t="s">
        <v>58</v>
      </c>
    </row>
    <row r="83" spans="1:2" ht="1.5" customHeight="1" x14ac:dyDescent="0.2">
      <c r="A83" s="27">
        <v>23</v>
      </c>
      <c r="B83" s="27" t="s">
        <v>59</v>
      </c>
    </row>
    <row r="84" spans="1:2" ht="1.5" customHeight="1" x14ac:dyDescent="0.2">
      <c r="A84" s="27">
        <v>24</v>
      </c>
      <c r="B84" s="27" t="s">
        <v>50</v>
      </c>
    </row>
    <row r="85" spans="1:2" ht="1.5" customHeight="1" x14ac:dyDescent="0.2">
      <c r="A85" s="27">
        <v>25</v>
      </c>
      <c r="B85" s="27" t="s">
        <v>60</v>
      </c>
    </row>
    <row r="86" spans="1:2" ht="1.5" customHeight="1" x14ac:dyDescent="0.2">
      <c r="A86" s="27">
        <v>26</v>
      </c>
      <c r="B86" s="27" t="s">
        <v>61</v>
      </c>
    </row>
    <row r="87" spans="1:2" ht="1.5" customHeight="1" x14ac:dyDescent="0.2">
      <c r="A87" s="27">
        <v>27</v>
      </c>
      <c r="B87" s="27" t="s">
        <v>62</v>
      </c>
    </row>
    <row r="88" spans="1:2" ht="1.5" customHeight="1" x14ac:dyDescent="0.2">
      <c r="A88" s="27">
        <v>28</v>
      </c>
      <c r="B88" s="27" t="s">
        <v>63</v>
      </c>
    </row>
    <row r="89" spans="1:2" ht="1.5" customHeight="1" x14ac:dyDescent="0.2">
      <c r="A89" s="27">
        <v>29</v>
      </c>
      <c r="B89" s="27" t="s">
        <v>45</v>
      </c>
    </row>
    <row r="90" spans="1:2" ht="1.5" customHeight="1" x14ac:dyDescent="0.2">
      <c r="A90" s="27">
        <v>30</v>
      </c>
      <c r="B90" s="27" t="s">
        <v>64</v>
      </c>
    </row>
    <row r="91" spans="1:2" ht="1.5" customHeight="1" x14ac:dyDescent="0.2">
      <c r="A91" s="27">
        <v>31</v>
      </c>
      <c r="B91" s="27" t="s">
        <v>65</v>
      </c>
    </row>
    <row r="92" spans="1:2" ht="1.5" customHeight="1" x14ac:dyDescent="0.2">
      <c r="A92" s="27">
        <v>32</v>
      </c>
      <c r="B92" s="27" t="s">
        <v>66</v>
      </c>
    </row>
    <row r="93" spans="1:2" ht="1.5" customHeight="1" x14ac:dyDescent="0.2">
      <c r="A93" s="27">
        <v>33</v>
      </c>
      <c r="B93" s="27" t="s">
        <v>67</v>
      </c>
    </row>
    <row r="94" spans="1:2" ht="1.5" customHeight="1" x14ac:dyDescent="0.2">
      <c r="A94" s="27">
        <v>34</v>
      </c>
      <c r="B94" s="27" t="s">
        <v>68</v>
      </c>
    </row>
    <row r="95" spans="1:2" ht="1.5" customHeight="1" x14ac:dyDescent="0.2">
      <c r="A95" s="27">
        <v>35</v>
      </c>
      <c r="B95" s="27" t="s">
        <v>69</v>
      </c>
    </row>
    <row r="96" spans="1:2" ht="1.5" customHeight="1" x14ac:dyDescent="0.2">
      <c r="A96" s="27">
        <v>36</v>
      </c>
      <c r="B96" s="27" t="s">
        <v>70</v>
      </c>
    </row>
    <row r="97" spans="1:2" ht="1.5" customHeight="1" x14ac:dyDescent="0.2">
      <c r="A97" s="27">
        <v>37</v>
      </c>
      <c r="B97" s="27" t="s">
        <v>71</v>
      </c>
    </row>
    <row r="98" spans="1:2" ht="1.5" customHeight="1" x14ac:dyDescent="0.2">
      <c r="A98" s="27">
        <v>38</v>
      </c>
      <c r="B98" s="27" t="s">
        <v>72</v>
      </c>
    </row>
    <row r="99" spans="1:2" ht="1.5" customHeight="1" x14ac:dyDescent="0.2">
      <c r="A99" s="27">
        <v>39</v>
      </c>
      <c r="B99" s="27" t="s">
        <v>73</v>
      </c>
    </row>
    <row r="100" spans="1:2" ht="1.5" customHeight="1" x14ac:dyDescent="0.2">
      <c r="A100" s="27">
        <v>40</v>
      </c>
      <c r="B100" s="27" t="s">
        <v>74</v>
      </c>
    </row>
    <row r="101" spans="1:2" ht="1.5" customHeight="1" x14ac:dyDescent="0.2">
      <c r="A101" s="27">
        <v>41</v>
      </c>
      <c r="B101" s="27" t="s">
        <v>75</v>
      </c>
    </row>
    <row r="102" spans="1:2" ht="1.5" customHeight="1" x14ac:dyDescent="0.2">
      <c r="A102" s="27">
        <v>42</v>
      </c>
      <c r="B102" s="27" t="s">
        <v>76</v>
      </c>
    </row>
    <row r="103" spans="1:2" ht="1.5" customHeight="1" x14ac:dyDescent="0.2">
      <c r="A103" s="27">
        <v>43</v>
      </c>
      <c r="B103" s="27" t="s">
        <v>77</v>
      </c>
    </row>
    <row r="104" spans="1:2" ht="1.5" customHeight="1" x14ac:dyDescent="0.2">
      <c r="A104" s="27">
        <v>44</v>
      </c>
      <c r="B104" s="27" t="s">
        <v>78</v>
      </c>
    </row>
    <row r="105" spans="1:2" ht="1.5" customHeight="1" x14ac:dyDescent="0.2">
      <c r="A105" s="27">
        <v>45</v>
      </c>
      <c r="B105" s="27" t="s">
        <v>79</v>
      </c>
    </row>
    <row r="106" spans="1:2" ht="1.5" customHeight="1" x14ac:dyDescent="0.2">
      <c r="A106" s="27">
        <v>46</v>
      </c>
      <c r="B106" s="27" t="s">
        <v>80</v>
      </c>
    </row>
    <row r="107" spans="1:2" ht="1.5" customHeight="1" x14ac:dyDescent="0.2">
      <c r="A107" s="27">
        <v>47</v>
      </c>
      <c r="B107" s="27" t="s">
        <v>81</v>
      </c>
    </row>
    <row r="108" spans="1:2" ht="1.5" customHeight="1" x14ac:dyDescent="0.2">
      <c r="A108" s="27">
        <v>48</v>
      </c>
      <c r="B108" s="27" t="s">
        <v>82</v>
      </c>
    </row>
    <row r="109" spans="1:2" ht="1.5" customHeight="1" x14ac:dyDescent="0.2">
      <c r="A109" s="27">
        <v>49</v>
      </c>
      <c r="B109" s="27" t="s">
        <v>83</v>
      </c>
    </row>
    <row r="110" spans="1:2" ht="1.5" customHeight="1" x14ac:dyDescent="0.2">
      <c r="A110" s="27">
        <v>50</v>
      </c>
      <c r="B110" s="27" t="s">
        <v>84</v>
      </c>
    </row>
    <row r="111" spans="1:2" ht="1.5" customHeight="1" x14ac:dyDescent="0.2">
      <c r="A111" s="27">
        <v>51</v>
      </c>
      <c r="B111" s="27" t="s">
        <v>85</v>
      </c>
    </row>
    <row r="112" spans="1:2" ht="1.5" customHeight="1" x14ac:dyDescent="0.2">
      <c r="A112" s="27">
        <v>52</v>
      </c>
      <c r="B112" s="27" t="s">
        <v>86</v>
      </c>
    </row>
    <row r="113" spans="1:2" ht="1.5" customHeight="1" x14ac:dyDescent="0.2">
      <c r="A113" s="27">
        <v>53</v>
      </c>
      <c r="B113" s="27" t="s">
        <v>87</v>
      </c>
    </row>
    <row r="114" spans="1:2" ht="1.5" customHeight="1" x14ac:dyDescent="0.2">
      <c r="A114" s="27">
        <v>54</v>
      </c>
      <c r="B114" s="27" t="s">
        <v>88</v>
      </c>
    </row>
    <row r="115" spans="1:2" ht="1.5" customHeight="1" x14ac:dyDescent="0.2">
      <c r="A115" s="27">
        <v>55</v>
      </c>
      <c r="B115" s="27" t="s">
        <v>89</v>
      </c>
    </row>
    <row r="116" spans="1:2" ht="1.5" customHeight="1" x14ac:dyDescent="0.2">
      <c r="A116" s="27">
        <v>56</v>
      </c>
      <c r="B116" s="27" t="s">
        <v>90</v>
      </c>
    </row>
    <row r="117" spans="1:2" ht="1.5" customHeight="1" x14ac:dyDescent="0.2">
      <c r="A117" s="27">
        <v>57</v>
      </c>
      <c r="B117" s="27" t="s">
        <v>91</v>
      </c>
    </row>
    <row r="118" spans="1:2" ht="1.5" customHeight="1" x14ac:dyDescent="0.2">
      <c r="A118" s="27">
        <v>58</v>
      </c>
      <c r="B118" s="27" t="s">
        <v>92</v>
      </c>
    </row>
    <row r="119" spans="1:2" ht="1.5" customHeight="1" x14ac:dyDescent="0.2">
      <c r="A119" s="27">
        <v>59</v>
      </c>
      <c r="B119" s="27" t="s">
        <v>93</v>
      </c>
    </row>
    <row r="120" spans="1:2" ht="1.5" customHeight="1" x14ac:dyDescent="0.2">
      <c r="A120" s="27">
        <v>60</v>
      </c>
      <c r="B120" s="27" t="s">
        <v>94</v>
      </c>
    </row>
    <row r="121" spans="1:2" ht="1.5" customHeight="1" x14ac:dyDescent="0.2">
      <c r="A121" s="27">
        <v>61</v>
      </c>
      <c r="B121" s="27" t="s">
        <v>95</v>
      </c>
    </row>
    <row r="122" spans="1:2" ht="1.5" customHeight="1" x14ac:dyDescent="0.2">
      <c r="A122" s="27">
        <v>62</v>
      </c>
      <c r="B122" s="27" t="s">
        <v>96</v>
      </c>
    </row>
    <row r="123" spans="1:2" ht="1.5" customHeight="1" x14ac:dyDescent="0.2">
      <c r="A123" s="27">
        <v>63</v>
      </c>
      <c r="B123" s="27" t="s">
        <v>97</v>
      </c>
    </row>
    <row r="124" spans="1:2" ht="1.5" customHeight="1" x14ac:dyDescent="0.2">
      <c r="A124" s="27">
        <v>64</v>
      </c>
      <c r="B124" s="27" t="s">
        <v>98</v>
      </c>
    </row>
    <row r="125" spans="1:2" ht="1.5" customHeight="1" x14ac:dyDescent="0.2">
      <c r="A125" s="27">
        <v>65</v>
      </c>
      <c r="B125" s="27" t="s">
        <v>99</v>
      </c>
    </row>
    <row r="126" spans="1:2" ht="1.5" customHeight="1" x14ac:dyDescent="0.2">
      <c r="A126" s="27">
        <v>66</v>
      </c>
      <c r="B126" s="27" t="s">
        <v>100</v>
      </c>
    </row>
    <row r="127" spans="1:2" ht="1.5" customHeight="1" x14ac:dyDescent="0.2">
      <c r="A127" s="27">
        <v>67</v>
      </c>
      <c r="B127" s="27" t="s">
        <v>101</v>
      </c>
    </row>
    <row r="128" spans="1:2" ht="1.5" customHeight="1" x14ac:dyDescent="0.2">
      <c r="A128" s="27">
        <v>68</v>
      </c>
      <c r="B128" s="27" t="s">
        <v>102</v>
      </c>
    </row>
    <row r="129" spans="1:2" ht="1.5" customHeight="1" x14ac:dyDescent="0.2">
      <c r="A129" s="27">
        <v>69</v>
      </c>
      <c r="B129" s="27" t="s">
        <v>103</v>
      </c>
    </row>
    <row r="130" spans="1:2" ht="1.5" customHeight="1" x14ac:dyDescent="0.2">
      <c r="A130" s="27">
        <v>70</v>
      </c>
      <c r="B130" s="27" t="s">
        <v>104</v>
      </c>
    </row>
    <row r="131" spans="1:2" ht="1.5" customHeight="1" x14ac:dyDescent="0.2">
      <c r="A131" s="27">
        <v>71</v>
      </c>
      <c r="B131" s="27" t="s">
        <v>105</v>
      </c>
    </row>
    <row r="132" spans="1:2" ht="1.5" customHeight="1" x14ac:dyDescent="0.2">
      <c r="A132" s="27">
        <v>72</v>
      </c>
      <c r="B132" s="27" t="s">
        <v>106</v>
      </c>
    </row>
    <row r="133" spans="1:2" ht="1.5" customHeight="1" x14ac:dyDescent="0.2">
      <c r="A133" s="27">
        <v>73</v>
      </c>
      <c r="B133" s="27" t="s">
        <v>107</v>
      </c>
    </row>
    <row r="134" spans="1:2" ht="1.5" customHeight="1" x14ac:dyDescent="0.2">
      <c r="A134" s="27">
        <v>74</v>
      </c>
      <c r="B134" s="27" t="s">
        <v>108</v>
      </c>
    </row>
    <row r="135" spans="1:2" ht="1.5" customHeight="1" x14ac:dyDescent="0.2">
      <c r="A135" s="27">
        <v>75</v>
      </c>
      <c r="B135" s="27" t="s">
        <v>109</v>
      </c>
    </row>
    <row r="136" spans="1:2" ht="1.5" customHeight="1" x14ac:dyDescent="0.2">
      <c r="A136" s="27">
        <v>76</v>
      </c>
      <c r="B136" s="27" t="s">
        <v>110</v>
      </c>
    </row>
    <row r="137" spans="1:2" ht="1.5" customHeight="1" x14ac:dyDescent="0.2">
      <c r="A137" s="27">
        <v>77</v>
      </c>
      <c r="B137" s="27" t="s">
        <v>111</v>
      </c>
    </row>
    <row r="138" spans="1:2" ht="1.5" customHeight="1" x14ac:dyDescent="0.2">
      <c r="A138" s="27">
        <v>78</v>
      </c>
      <c r="B138" s="27" t="s">
        <v>112</v>
      </c>
    </row>
    <row r="139" spans="1:2" ht="1.5" customHeight="1" x14ac:dyDescent="0.2">
      <c r="A139" s="27">
        <v>79</v>
      </c>
      <c r="B139" s="27" t="s">
        <v>113</v>
      </c>
    </row>
    <row r="140" spans="1:2" ht="1.5" customHeight="1" x14ac:dyDescent="0.2">
      <c r="A140" s="27">
        <v>80</v>
      </c>
      <c r="B140" s="27" t="s">
        <v>114</v>
      </c>
    </row>
    <row r="141" spans="1:2" ht="1.5" customHeight="1" x14ac:dyDescent="0.2">
      <c r="A141" s="27">
        <v>81</v>
      </c>
      <c r="B141" s="27" t="s">
        <v>115</v>
      </c>
    </row>
    <row r="142" spans="1:2" ht="1.5" customHeight="1" x14ac:dyDescent="0.2">
      <c r="A142" s="27">
        <v>82</v>
      </c>
      <c r="B142" s="27" t="s">
        <v>116</v>
      </c>
    </row>
    <row r="143" spans="1:2" ht="1.5" customHeight="1" x14ac:dyDescent="0.2">
      <c r="A143" s="27">
        <v>83</v>
      </c>
      <c r="B143" s="27" t="s">
        <v>117</v>
      </c>
    </row>
    <row r="144" spans="1:2" ht="1.5" customHeight="1" x14ac:dyDescent="0.2">
      <c r="A144" s="27">
        <v>84</v>
      </c>
      <c r="B144" s="27" t="s">
        <v>118</v>
      </c>
    </row>
    <row r="145" spans="1:2" ht="1.5" customHeight="1" x14ac:dyDescent="0.2">
      <c r="A145" s="27">
        <v>85</v>
      </c>
      <c r="B145" s="27" t="s">
        <v>119</v>
      </c>
    </row>
    <row r="146" spans="1:2" ht="1.5" customHeight="1" x14ac:dyDescent="0.2">
      <c r="A146" s="27">
        <v>86</v>
      </c>
      <c r="B146" s="27" t="s">
        <v>120</v>
      </c>
    </row>
    <row r="147" spans="1:2" ht="1.5" customHeight="1" x14ac:dyDescent="0.2">
      <c r="A147" s="27">
        <v>87</v>
      </c>
      <c r="B147" s="27" t="s">
        <v>121</v>
      </c>
    </row>
    <row r="148" spans="1:2" ht="1.5" customHeight="1" x14ac:dyDescent="0.2">
      <c r="A148" s="27">
        <v>88</v>
      </c>
      <c r="B148" s="27" t="s">
        <v>122</v>
      </c>
    </row>
    <row r="149" spans="1:2" ht="1.5" customHeight="1" x14ac:dyDescent="0.2">
      <c r="A149" s="27">
        <v>89</v>
      </c>
      <c r="B149" s="27" t="s">
        <v>123</v>
      </c>
    </row>
    <row r="150" spans="1:2" ht="1.5" customHeight="1" x14ac:dyDescent="0.2">
      <c r="A150" s="27">
        <v>90</v>
      </c>
      <c r="B150" s="27" t="s">
        <v>124</v>
      </c>
    </row>
    <row r="151" spans="1:2" ht="1.5" customHeight="1" x14ac:dyDescent="0.2">
      <c r="A151" s="27">
        <v>91</v>
      </c>
      <c r="B151" s="27" t="s">
        <v>125</v>
      </c>
    </row>
    <row r="152" spans="1:2" ht="1.5" customHeight="1" x14ac:dyDescent="0.2">
      <c r="A152" s="27">
        <v>92</v>
      </c>
      <c r="B152" s="27" t="s">
        <v>126</v>
      </c>
    </row>
    <row r="153" spans="1:2" ht="1.5" customHeight="1" x14ac:dyDescent="0.2">
      <c r="A153" s="27">
        <v>93</v>
      </c>
      <c r="B153" s="27" t="s">
        <v>127</v>
      </c>
    </row>
    <row r="154" spans="1:2" ht="1.5" customHeight="1" x14ac:dyDescent="0.2">
      <c r="A154" s="27">
        <v>94</v>
      </c>
      <c r="B154" s="27" t="s">
        <v>26</v>
      </c>
    </row>
    <row r="155" spans="1:2" ht="1.5" customHeight="1" x14ac:dyDescent="0.2">
      <c r="A155" s="27">
        <v>95</v>
      </c>
      <c r="B155" s="27" t="s">
        <v>128</v>
      </c>
    </row>
    <row r="156" spans="1:2" ht="1.5" customHeight="1" x14ac:dyDescent="0.2">
      <c r="A156" s="27">
        <v>96</v>
      </c>
      <c r="B156" s="27" t="s">
        <v>129</v>
      </c>
    </row>
    <row r="157" spans="1:2" ht="1.5" customHeight="1" x14ac:dyDescent="0.2">
      <c r="A157" s="27">
        <v>97</v>
      </c>
      <c r="B157" s="27" t="s">
        <v>130</v>
      </c>
    </row>
    <row r="158" spans="1:2" ht="1.5" customHeight="1" x14ac:dyDescent="0.2">
      <c r="A158" s="27">
        <v>98</v>
      </c>
      <c r="B158" s="27" t="s">
        <v>131</v>
      </c>
    </row>
    <row r="159" spans="1:2" ht="1.5" customHeight="1" x14ac:dyDescent="0.2">
      <c r="A159" s="27">
        <v>99</v>
      </c>
      <c r="B159" s="27" t="s">
        <v>132</v>
      </c>
    </row>
    <row r="160" spans="1:2" ht="2.25" customHeight="1" x14ac:dyDescent="0.2">
      <c r="A160" s="27">
        <v>100</v>
      </c>
      <c r="B160"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41" priority="1" stopIfTrue="1" operator="lessThan">
      <formula>1</formula>
    </cfRule>
  </conditionalFormatting>
  <conditionalFormatting sqref="A9:C58">
    <cfRule type="cellIs" dxfId="40"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D9" sqref="D9"/>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ANASAYFA!E10</f>
        <v>Yabancı Dil</v>
      </c>
      <c r="E5" s="481"/>
      <c r="F5" s="481"/>
      <c r="G5" s="481"/>
      <c r="H5" s="481"/>
      <c r="I5" s="489" t="str">
        <f>ANASAYFA!$F$10</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39"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dimension ref="A1:AK163"/>
  <sheetViews>
    <sheetView workbookViewId="0">
      <pane xSplit="3" ySplit="8" topLeftCell="D9" activePane="bottomRight" state="frozen"/>
      <selection activeCell="E64" sqref="E64:P64"/>
      <selection pane="topRight" activeCell="E64" sqref="E64:P64"/>
      <selection pane="bottomLeft" activeCell="E64" sqref="E64:P64"/>
      <selection pane="bottomRight" activeCell="E14" sqref="E14"/>
    </sheetView>
  </sheetViews>
  <sheetFormatPr defaultRowHeight="12.75" x14ac:dyDescent="0.2"/>
  <cols>
    <col min="1" max="1" width="2.85546875" style="27" customWidth="1"/>
    <col min="2" max="2" width="4.42578125" style="27" customWidth="1"/>
    <col min="3" max="3" width="17.5703125" style="27" customWidth="1"/>
    <col min="4" max="4" width="0.28515625" style="27" customWidth="1"/>
    <col min="5" max="5" width="70.7109375" style="27" customWidth="1"/>
    <col min="6" max="6" width="0.28515625" style="27" customWidth="1"/>
    <col min="7" max="9" width="3.285156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ANASAYFA!E10</f>
        <v>Yabancı Dil</v>
      </c>
      <c r="E5" s="481"/>
      <c r="F5" s="481"/>
      <c r="G5" s="481"/>
      <c r="H5" s="481"/>
      <c r="I5" s="70"/>
      <c r="J5" s="515" t="str">
        <f>ANASAYFA!F10</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c r="E13" s="477" t="s">
        <v>901</v>
      </c>
      <c r="F13" s="7"/>
      <c r="G13" s="15"/>
      <c r="H13" s="456">
        <f t="shared" si="10"/>
        <v>0</v>
      </c>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901</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901</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7"/>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7"/>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7"/>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7"/>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7"/>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7"/>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7"/>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7"/>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7"/>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7"/>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7"/>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7"/>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7"/>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7"/>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7"/>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7"/>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7"/>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7"/>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7"/>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8"/>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38" priority="1" stopIfTrue="1" operator="lessThan">
      <formula>1</formula>
    </cfRule>
  </conditionalFormatting>
  <conditionalFormatting sqref="A9:C58">
    <cfRule type="cellIs" dxfId="37"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D9" sqref="D9"/>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ANASAYFA!E11</f>
        <v>Din Kül. Ve Ah. Bil.</v>
      </c>
      <c r="E5" s="481"/>
      <c r="F5" s="481"/>
      <c r="G5" s="481"/>
      <c r="H5" s="481"/>
      <c r="I5" s="489" t="str">
        <f>ANASAYFA!$F$11</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36"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dimension ref="A1:AK163"/>
  <sheetViews>
    <sheetView workbookViewId="0">
      <pane xSplit="3" ySplit="8" topLeftCell="E21" activePane="bottomRight" state="frozen"/>
      <selection activeCell="E64" sqref="E64:P64"/>
      <selection pane="topRight" activeCell="E64" sqref="E64:P64"/>
      <selection pane="bottomLeft" activeCell="E64" sqref="E64:P64"/>
      <selection pane="bottomRight" activeCell="E25" sqref="E25"/>
    </sheetView>
  </sheetViews>
  <sheetFormatPr defaultRowHeight="12.75" x14ac:dyDescent="0.2"/>
  <cols>
    <col min="1" max="1" width="2.85546875" style="27" customWidth="1"/>
    <col min="2" max="2" width="4.42578125" style="27" customWidth="1"/>
    <col min="3" max="3" width="17.5703125" style="27" customWidth="1"/>
    <col min="4" max="4" width="3.28515625" style="27" hidden="1" customWidth="1"/>
    <col min="5" max="5" width="70.28515625" style="27" customWidth="1"/>
    <col min="6" max="6" width="0.28515625" style="27" customWidth="1"/>
    <col min="7" max="9" width="3.285156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ANASAYFA!E11</f>
        <v>Din Kül. Ve Ah. Bil.</v>
      </c>
      <c r="E5" s="481"/>
      <c r="F5" s="481"/>
      <c r="G5" s="481"/>
      <c r="H5" s="481"/>
      <c r="I5" s="70"/>
      <c r="J5" s="515" t="str">
        <f>ANASAYFA!F11</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v>75</v>
      </c>
      <c r="E13" s="477" t="s">
        <v>901</v>
      </c>
      <c r="F13" s="7"/>
      <c r="G13" s="15"/>
      <c r="H13" s="456">
        <f t="shared" si="10"/>
        <v>38</v>
      </c>
      <c r="I13" s="449"/>
      <c r="J13" s="449"/>
      <c r="K13" s="449"/>
      <c r="L13" s="449"/>
      <c r="M13" s="449"/>
      <c r="N13" s="449"/>
      <c r="O13" s="449"/>
      <c r="P13" s="64"/>
      <c r="Q13" s="64"/>
      <c r="R13" s="440"/>
      <c r="S13" s="440"/>
      <c r="T13" s="441"/>
      <c r="U13" s="79"/>
      <c r="V13" s="441"/>
      <c r="W13" s="442"/>
      <c r="X13" s="79"/>
      <c r="Y13" s="64"/>
      <c r="Z13" s="369">
        <f t="shared" si="0"/>
        <v>2</v>
      </c>
      <c r="AA13" s="369">
        <f t="shared" si="1"/>
        <v>2</v>
      </c>
      <c r="AB13" s="26">
        <f t="shared" si="2"/>
        <v>0</v>
      </c>
      <c r="AC13" s="369">
        <f t="shared" si="3"/>
        <v>38</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901</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901</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7"/>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7"/>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7"/>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7"/>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7"/>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7"/>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7"/>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7"/>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7"/>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7"/>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7"/>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7"/>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7"/>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7"/>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7"/>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7"/>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7"/>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7"/>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7"/>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8"/>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35" priority="1" stopIfTrue="1" operator="lessThan">
      <formula>1</formula>
    </cfRule>
  </conditionalFormatting>
  <conditionalFormatting sqref="A9:C58">
    <cfRule type="cellIs" dxfId="34"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BC169"/>
  <sheetViews>
    <sheetView workbookViewId="0">
      <pane xSplit="3" ySplit="8" topLeftCell="D9" activePane="bottomRight" state="frozen"/>
      <selection activeCell="E64" sqref="E64:N64"/>
      <selection pane="topRight" activeCell="E64" sqref="E64:N64"/>
      <selection pane="bottomLeft" activeCell="E64" sqref="E64:N64"/>
      <selection pane="bottomRight" activeCell="L11" sqref="L11"/>
    </sheetView>
  </sheetViews>
  <sheetFormatPr defaultRowHeight="12.75" x14ac:dyDescent="0.2"/>
  <cols>
    <col min="1" max="1" width="2.85546875" style="27" customWidth="1"/>
    <col min="2" max="2" width="5.5703125" style="27" customWidth="1"/>
    <col min="3" max="3" width="19.7109375" style="27" customWidth="1"/>
    <col min="4" max="4" width="4.28515625" style="27" customWidth="1"/>
    <col min="5" max="8" width="4" style="27" customWidth="1"/>
    <col min="9" max="11" width="4.5703125" style="27" customWidth="1"/>
    <col min="12" max="12" width="4.42578125" style="27" customWidth="1"/>
    <col min="13" max="13" width="0.140625" style="27" customWidth="1"/>
    <col min="14" max="14" width="3.7109375" style="27" hidden="1" customWidth="1"/>
    <col min="15" max="15" width="4.140625" style="27" customWidth="1"/>
    <col min="16" max="16" width="5.5703125" style="27" customWidth="1"/>
    <col min="17" max="17" width="0.140625" style="27" hidden="1" customWidth="1"/>
    <col min="18" max="18" width="5.7109375" style="27" customWidth="1"/>
    <col min="19" max="19" width="7.85546875" style="27" customWidth="1"/>
    <col min="20" max="25" width="8.140625" style="27" hidden="1" customWidth="1"/>
    <col min="26" max="26" width="8.140625" style="27" customWidth="1"/>
    <col min="27" max="16384" width="9.140625" style="27"/>
  </cols>
  <sheetData>
    <row r="1" spans="1:25" ht="21" customHeight="1" x14ac:dyDescent="0.25">
      <c r="A1" s="519" t="s">
        <v>799</v>
      </c>
      <c r="B1" s="519"/>
      <c r="C1" s="519"/>
      <c r="D1" s="519"/>
      <c r="E1" s="519"/>
      <c r="F1" s="519"/>
      <c r="G1" s="519"/>
      <c r="H1" s="519"/>
      <c r="I1" s="519"/>
      <c r="J1" s="519"/>
      <c r="K1" s="519"/>
      <c r="L1" s="519"/>
      <c r="M1" s="519"/>
      <c r="N1" s="519"/>
      <c r="O1" s="519"/>
      <c r="P1" s="519"/>
      <c r="Q1" s="519"/>
      <c r="R1" s="519"/>
      <c r="S1" s="519"/>
      <c r="T1" s="25"/>
      <c r="U1" s="517"/>
      <c r="V1" s="517"/>
      <c r="W1" s="517"/>
    </row>
    <row r="2" spans="1:25"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28"/>
      <c r="U2" s="518"/>
      <c r="V2" s="518"/>
      <c r="W2" s="518"/>
    </row>
    <row r="3" spans="1:25" ht="6" customHeight="1" x14ac:dyDescent="0.25">
      <c r="A3" s="29"/>
      <c r="B3" s="29"/>
      <c r="C3" s="29"/>
      <c r="D3" s="29"/>
      <c r="E3" s="29"/>
      <c r="F3" s="29"/>
      <c r="G3" s="29"/>
      <c r="H3" s="29"/>
      <c r="I3" s="29"/>
      <c r="J3" s="29"/>
      <c r="K3" s="29"/>
      <c r="L3" s="29"/>
      <c r="M3" s="29"/>
      <c r="N3" s="29"/>
      <c r="O3" s="29"/>
      <c r="P3" s="29"/>
      <c r="Q3" s="29"/>
      <c r="R3" s="29"/>
      <c r="S3" s="29"/>
      <c r="T3" s="29"/>
    </row>
    <row r="4" spans="1:25" ht="16.5" customHeight="1" x14ac:dyDescent="0.2">
      <c r="A4" s="488" t="s">
        <v>7</v>
      </c>
      <c r="B4" s="488"/>
      <c r="C4" s="30" t="s">
        <v>6</v>
      </c>
      <c r="D4" s="488" t="s">
        <v>8</v>
      </c>
      <c r="E4" s="488"/>
      <c r="F4" s="488"/>
      <c r="G4" s="488"/>
      <c r="H4" s="488"/>
      <c r="I4" s="488" t="s">
        <v>9</v>
      </c>
      <c r="J4" s="488"/>
      <c r="K4" s="488"/>
      <c r="L4" s="488"/>
      <c r="M4" s="488"/>
      <c r="N4" s="488"/>
      <c r="O4" s="488"/>
      <c r="P4" s="488" t="s">
        <v>800</v>
      </c>
      <c r="Q4" s="488"/>
      <c r="R4" s="488"/>
      <c r="S4" s="488"/>
      <c r="T4" s="32"/>
    </row>
    <row r="5" spans="1:25" ht="15.75" customHeight="1" x14ac:dyDescent="0.2">
      <c r="A5" s="489">
        <f>ANASAYFA!$L$13</f>
        <v>7</v>
      </c>
      <c r="B5" s="489"/>
      <c r="C5" s="33" t="str">
        <f>ANASAYFA!$L$14</f>
        <v>A</v>
      </c>
      <c r="D5" s="505" t="s">
        <v>827</v>
      </c>
      <c r="E5" s="505"/>
      <c r="F5" s="505"/>
      <c r="G5" s="505"/>
      <c r="H5" s="505"/>
      <c r="I5" s="611"/>
      <c r="J5" s="611"/>
      <c r="K5" s="611"/>
      <c r="L5" s="611"/>
      <c r="M5" s="611"/>
      <c r="N5" s="611"/>
      <c r="O5" s="611"/>
      <c r="P5" s="506" t="str">
        <f>ANASAYFA!L7</f>
        <v>01/03/2019</v>
      </c>
      <c r="Q5" s="586"/>
      <c r="R5" s="586"/>
      <c r="S5" s="586"/>
      <c r="T5" s="35"/>
    </row>
    <row r="6" spans="1:25" ht="6.75" customHeight="1" thickBot="1" x14ac:dyDescent="0.25">
      <c r="A6" s="26"/>
      <c r="B6" s="26"/>
      <c r="C6" s="26"/>
      <c r="D6" s="26"/>
      <c r="E6" s="26"/>
      <c r="F6" s="26"/>
      <c r="G6" s="26"/>
      <c r="H6" s="26"/>
      <c r="I6" s="26"/>
      <c r="J6" s="26"/>
      <c r="K6" s="26"/>
      <c r="L6" s="26"/>
      <c r="M6" s="26"/>
      <c r="N6" s="26"/>
      <c r="O6" s="26"/>
      <c r="P6" s="26"/>
      <c r="Q6" s="26"/>
      <c r="R6" s="26"/>
      <c r="S6" s="26"/>
      <c r="T6" s="26"/>
    </row>
    <row r="7" spans="1:25" ht="25.5" customHeight="1" x14ac:dyDescent="0.2">
      <c r="A7" s="490" t="s">
        <v>11</v>
      </c>
      <c r="B7" s="492" t="s">
        <v>12</v>
      </c>
      <c r="C7" s="493"/>
      <c r="D7" s="609" t="s">
        <v>824</v>
      </c>
      <c r="E7" s="501" t="s">
        <v>794</v>
      </c>
      <c r="F7" s="501"/>
      <c r="G7" s="501"/>
      <c r="H7" s="502"/>
      <c r="I7" s="500" t="s">
        <v>825</v>
      </c>
      <c r="J7" s="501"/>
      <c r="K7" s="501"/>
      <c r="L7" s="303"/>
      <c r="M7" s="607" t="s">
        <v>797</v>
      </c>
      <c r="N7" s="605" t="s">
        <v>796</v>
      </c>
      <c r="O7" s="494" t="s">
        <v>13</v>
      </c>
      <c r="P7" s="600" t="s">
        <v>798</v>
      </c>
      <c r="Q7" s="602"/>
      <c r="R7" s="503" t="s">
        <v>14</v>
      </c>
      <c r="S7" s="504"/>
      <c r="T7" s="36"/>
    </row>
    <row r="8" spans="1:25" ht="20.25" customHeight="1" thickBot="1" x14ac:dyDescent="0.25">
      <c r="A8" s="491"/>
      <c r="B8" s="37" t="s">
        <v>15</v>
      </c>
      <c r="C8" s="38" t="s">
        <v>16</v>
      </c>
      <c r="D8" s="610"/>
      <c r="E8" s="39">
        <v>1</v>
      </c>
      <c r="F8" s="40">
        <v>2</v>
      </c>
      <c r="G8" s="41">
        <v>3</v>
      </c>
      <c r="H8" s="42" t="s">
        <v>142</v>
      </c>
      <c r="I8" s="43">
        <v>1</v>
      </c>
      <c r="J8" s="40">
        <v>2</v>
      </c>
      <c r="K8" s="304">
        <v>3</v>
      </c>
      <c r="L8" s="305" t="s">
        <v>826</v>
      </c>
      <c r="M8" s="608"/>
      <c r="N8" s="606"/>
      <c r="O8" s="604"/>
      <c r="P8" s="601"/>
      <c r="Q8" s="603"/>
      <c r="R8" s="45" t="s">
        <v>17</v>
      </c>
      <c r="S8" s="46" t="s">
        <v>18</v>
      </c>
      <c r="T8" s="36"/>
    </row>
    <row r="9" spans="1:25" ht="12" customHeight="1" x14ac:dyDescent="0.2">
      <c r="A9" s="47">
        <f>'1a'!A9</f>
        <v>1</v>
      </c>
      <c r="B9" s="48">
        <f>'1a'!B9</f>
        <v>1</v>
      </c>
      <c r="C9" s="49" t="str">
        <f>'1a'!C9</f>
        <v>TEZCAN PARLAK</v>
      </c>
      <c r="D9" s="306"/>
      <c r="E9" s="9"/>
      <c r="F9" s="8"/>
      <c r="G9" s="16"/>
      <c r="H9" s="50" t="str">
        <f>IF(T9&gt;0,ROUND(SUM(E9:G9)/T9,0),IF(T9=0,""))</f>
        <v/>
      </c>
      <c r="I9" s="11"/>
      <c r="J9" s="8"/>
      <c r="K9" s="16"/>
      <c r="L9" s="307" t="str">
        <f>IF(U9&gt;0,ROUND(SUM(I9:K9)/U9,0),IF(U9=0,""))</f>
        <v/>
      </c>
      <c r="M9" s="308"/>
      <c r="N9" s="286"/>
      <c r="O9" s="287" t="str">
        <f>IF(Y9&gt;0,ROUND(SUM(V9:X9)/Y9,0),IF(Y9=0,""))</f>
        <v/>
      </c>
      <c r="P9" s="288"/>
      <c r="Q9" s="51" t="str">
        <f>IF(O9="","",IF(O9&lt;45,1,IF(O9&lt;55,2,IF(O9&lt;70,3,IF(O9&lt;85,4,5)))))</f>
        <v/>
      </c>
      <c r="R9" s="52" t="str">
        <f>IF(P9="R","R",IF(O9="","",IF(P9="x",Q9+1,Q9)))</f>
        <v/>
      </c>
      <c r="S9" s="53" t="str">
        <f>IF(R9="R","Raporlu",IF(R9&lt;1,"",IF(R9&gt;5,"",VLOOKUP(R9,$A$68:$C$119,2,))))</f>
        <v/>
      </c>
      <c r="T9" s="27">
        <f>COUNTIF(E9:G9,"&gt;0")</f>
        <v>0</v>
      </c>
      <c r="U9" s="27">
        <f>COUNTIF(I9:K9,"&gt;0")</f>
        <v>0</v>
      </c>
      <c r="V9" s="27">
        <f>D9</f>
        <v>0</v>
      </c>
      <c r="W9" s="54" t="str">
        <f>H9</f>
        <v/>
      </c>
      <c r="X9" s="54" t="str">
        <f>L9</f>
        <v/>
      </c>
      <c r="Y9" s="27">
        <f>COUNTIF(V9:X9,"&gt;0")</f>
        <v>0</v>
      </c>
    </row>
    <row r="10" spans="1:25" ht="12" customHeight="1" x14ac:dyDescent="0.2">
      <c r="A10" s="55">
        <f>'1a'!A10</f>
        <v>2</v>
      </c>
      <c r="B10" s="56">
        <f>'1a'!B10</f>
        <v>2</v>
      </c>
      <c r="C10" s="57" t="str">
        <f>'1a'!C10</f>
        <v>DURSUN ALİ KALAY</v>
      </c>
      <c r="D10" s="309"/>
      <c r="E10" s="10"/>
      <c r="F10" s="7"/>
      <c r="G10" s="15"/>
      <c r="H10" s="59" t="str">
        <f t="shared" ref="H10:H58" si="0">IF(T10&gt;0,ROUND(SUM(E10:G10)/T10,0),IF(T10=0,""))</f>
        <v/>
      </c>
      <c r="I10" s="13"/>
      <c r="J10" s="7"/>
      <c r="K10" s="15"/>
      <c r="L10" s="310" t="str">
        <f t="shared" ref="L10:L58" si="1">IF(U10&gt;0,ROUND(SUM(I10:K10)/U10,0),IF(U10=0,""))</f>
        <v/>
      </c>
      <c r="M10" s="310"/>
      <c r="N10" s="293"/>
      <c r="O10" s="294" t="str">
        <f t="shared" ref="O10:O58" si="2">IF(Y10&gt;0,ROUND(SUM(V10:X10)/Y10,0),IF(Y10=0,""))</f>
        <v/>
      </c>
      <c r="P10" s="295"/>
      <c r="Q10" s="60" t="str">
        <f>IF(O10="","",IF(O10&lt;45,1,IF(O10&lt;55,2,IF(O10&lt;70,3,IF(O10&lt;85,4,5)))))</f>
        <v/>
      </c>
      <c r="R10" s="67" t="str">
        <f>IF(P10="R","R",IF(O10="","",IF(P10="x",Q10+1,Q10)))</f>
        <v/>
      </c>
      <c r="S10" s="68" t="str">
        <f t="shared" ref="S10:S58" si="3">IF(R10="R","Raporlu",IF(R10&lt;1,"",IF(R10&gt;5,"",VLOOKUP(R10,$A$68:$C$119,2,))))</f>
        <v/>
      </c>
      <c r="T10" s="27">
        <f t="shared" ref="T10:T58" si="4">COUNTIF(E10:G10,"&gt;0")</f>
        <v>0</v>
      </c>
      <c r="U10" s="27">
        <f t="shared" ref="U10:U58" si="5">COUNTIF(I10:K10,"&gt;0")</f>
        <v>0</v>
      </c>
      <c r="V10" s="27">
        <f t="shared" ref="V10:V58" si="6">D10</f>
        <v>0</v>
      </c>
      <c r="W10" s="54" t="str">
        <f t="shared" ref="W10:W58" si="7">H10</f>
        <v/>
      </c>
      <c r="X10" s="54" t="str">
        <f t="shared" ref="X10:X58" si="8">L10</f>
        <v/>
      </c>
      <c r="Y10" s="27">
        <f t="shared" ref="Y10:Y58" si="9">COUNTIF(V10:X10,"&gt;0")</f>
        <v>0</v>
      </c>
    </row>
    <row r="11" spans="1:25" ht="12" customHeight="1" x14ac:dyDescent="0.2">
      <c r="A11" s="55">
        <f>'1a'!A11</f>
        <v>3</v>
      </c>
      <c r="B11" s="56">
        <f>'1a'!B11</f>
        <v>3</v>
      </c>
      <c r="C11" s="57" t="str">
        <f>'1a'!C11</f>
        <v>SELMA AYDIN</v>
      </c>
      <c r="D11" s="309"/>
      <c r="E11" s="10"/>
      <c r="F11" s="7"/>
      <c r="G11" s="15"/>
      <c r="H11" s="59" t="str">
        <f t="shared" si="0"/>
        <v/>
      </c>
      <c r="I11" s="13"/>
      <c r="J11" s="7"/>
      <c r="K11" s="15"/>
      <c r="L11" s="310" t="str">
        <f t="shared" si="1"/>
        <v/>
      </c>
      <c r="M11" s="310"/>
      <c r="N11" s="293"/>
      <c r="O11" s="294" t="str">
        <f t="shared" si="2"/>
        <v/>
      </c>
      <c r="P11" s="295"/>
      <c r="Q11" s="60" t="str">
        <f t="shared" ref="Q11:Q58" si="10">IF(O11="","",IF(O11&lt;45,1,IF(O11&lt;55,2,IF(O11&lt;70,3,IF(O11&lt;85,4,5)))))</f>
        <v/>
      </c>
      <c r="R11" s="67" t="str">
        <f t="shared" ref="R11:R58" si="11">IF(P11="R","R",IF(O11="","",IF(P11="x",Q11+1,Q11)))</f>
        <v/>
      </c>
      <c r="S11" s="68" t="str">
        <f t="shared" si="3"/>
        <v/>
      </c>
      <c r="T11" s="27">
        <f t="shared" si="4"/>
        <v>0</v>
      </c>
      <c r="U11" s="27">
        <f t="shared" si="5"/>
        <v>0</v>
      </c>
      <c r="V11" s="27">
        <f t="shared" si="6"/>
        <v>0</v>
      </c>
      <c r="W11" s="54" t="str">
        <f t="shared" si="7"/>
        <v/>
      </c>
      <c r="X11" s="54" t="str">
        <f t="shared" si="8"/>
        <v/>
      </c>
      <c r="Y11" s="27">
        <f t="shared" si="9"/>
        <v>0</v>
      </c>
    </row>
    <row r="12" spans="1:25" ht="12" customHeight="1" x14ac:dyDescent="0.2">
      <c r="A12" s="55">
        <f>'1a'!A12</f>
        <v>4</v>
      </c>
      <c r="B12" s="56">
        <f>'1a'!B12</f>
        <v>4</v>
      </c>
      <c r="C12" s="57" t="str">
        <f>'1a'!C12</f>
        <v>MURAT KARTAL</v>
      </c>
      <c r="D12" s="309"/>
      <c r="E12" s="10"/>
      <c r="F12" s="7"/>
      <c r="G12" s="15"/>
      <c r="H12" s="59" t="str">
        <f t="shared" si="0"/>
        <v/>
      </c>
      <c r="I12" s="13"/>
      <c r="J12" s="7"/>
      <c r="K12" s="15"/>
      <c r="L12" s="310" t="str">
        <f t="shared" si="1"/>
        <v/>
      </c>
      <c r="M12" s="310"/>
      <c r="N12" s="293"/>
      <c r="O12" s="294" t="str">
        <f t="shared" si="2"/>
        <v/>
      </c>
      <c r="P12" s="295"/>
      <c r="Q12" s="60" t="str">
        <f t="shared" si="10"/>
        <v/>
      </c>
      <c r="R12" s="67" t="str">
        <f t="shared" si="11"/>
        <v/>
      </c>
      <c r="S12" s="68" t="str">
        <f t="shared" si="3"/>
        <v/>
      </c>
      <c r="T12" s="27">
        <f t="shared" si="4"/>
        <v>0</v>
      </c>
      <c r="U12" s="27">
        <f t="shared" si="5"/>
        <v>0</v>
      </c>
      <c r="V12" s="27">
        <f t="shared" si="6"/>
        <v>0</v>
      </c>
      <c r="W12" s="54" t="str">
        <f t="shared" si="7"/>
        <v/>
      </c>
      <c r="X12" s="54" t="str">
        <f t="shared" si="8"/>
        <v/>
      </c>
      <c r="Y12" s="27">
        <f t="shared" si="9"/>
        <v>0</v>
      </c>
    </row>
    <row r="13" spans="1:25" ht="12" customHeight="1" x14ac:dyDescent="0.2">
      <c r="A13" s="55">
        <f>'1a'!A13</f>
        <v>5</v>
      </c>
      <c r="B13" s="56">
        <f>'1a'!B13</f>
        <v>5</v>
      </c>
      <c r="C13" s="57" t="str">
        <f>'1a'!C13</f>
        <v>ÖZCAN BAKAR</v>
      </c>
      <c r="D13" s="309"/>
      <c r="E13" s="10"/>
      <c r="F13" s="7"/>
      <c r="G13" s="15"/>
      <c r="H13" s="59" t="str">
        <f t="shared" si="0"/>
        <v/>
      </c>
      <c r="I13" s="13"/>
      <c r="J13" s="7"/>
      <c r="K13" s="15"/>
      <c r="L13" s="310" t="str">
        <f t="shared" si="1"/>
        <v/>
      </c>
      <c r="M13" s="310"/>
      <c r="N13" s="293"/>
      <c r="O13" s="294" t="str">
        <f t="shared" si="2"/>
        <v/>
      </c>
      <c r="P13" s="295"/>
      <c r="Q13" s="60" t="str">
        <f t="shared" si="10"/>
        <v/>
      </c>
      <c r="R13" s="67" t="str">
        <f t="shared" si="11"/>
        <v/>
      </c>
      <c r="S13" s="68" t="str">
        <f t="shared" si="3"/>
        <v/>
      </c>
      <c r="T13" s="27">
        <f t="shared" si="4"/>
        <v>0</v>
      </c>
      <c r="U13" s="27">
        <f t="shared" si="5"/>
        <v>0</v>
      </c>
      <c r="V13" s="27">
        <f t="shared" si="6"/>
        <v>0</v>
      </c>
      <c r="W13" s="54" t="str">
        <f t="shared" si="7"/>
        <v/>
      </c>
      <c r="X13" s="54" t="str">
        <f t="shared" si="8"/>
        <v/>
      </c>
      <c r="Y13" s="27">
        <f t="shared" si="9"/>
        <v>0</v>
      </c>
    </row>
    <row r="14" spans="1:25" ht="12" customHeight="1" x14ac:dyDescent="0.2">
      <c r="A14" s="55">
        <f>'1a'!A14</f>
        <v>6</v>
      </c>
      <c r="B14" s="56">
        <f>'1a'!B14</f>
        <v>6</v>
      </c>
      <c r="C14" s="57" t="str">
        <f>'1a'!C14</f>
        <v>ÖZLEM UR</v>
      </c>
      <c r="D14" s="309"/>
      <c r="E14" s="10"/>
      <c r="F14" s="7"/>
      <c r="G14" s="15"/>
      <c r="H14" s="59" t="str">
        <f t="shared" si="0"/>
        <v/>
      </c>
      <c r="I14" s="13"/>
      <c r="J14" s="7"/>
      <c r="K14" s="15"/>
      <c r="L14" s="310" t="str">
        <f t="shared" si="1"/>
        <v/>
      </c>
      <c r="M14" s="310"/>
      <c r="N14" s="293"/>
      <c r="O14" s="294" t="str">
        <f t="shared" si="2"/>
        <v/>
      </c>
      <c r="P14" s="295"/>
      <c r="Q14" s="60" t="str">
        <f t="shared" si="10"/>
        <v/>
      </c>
      <c r="R14" s="67" t="str">
        <f t="shared" si="11"/>
        <v/>
      </c>
      <c r="S14" s="68" t="str">
        <f t="shared" si="3"/>
        <v/>
      </c>
      <c r="T14" s="27">
        <f t="shared" si="4"/>
        <v>0</v>
      </c>
      <c r="U14" s="27">
        <f t="shared" si="5"/>
        <v>0</v>
      </c>
      <c r="V14" s="27">
        <f t="shared" si="6"/>
        <v>0</v>
      </c>
      <c r="W14" s="54" t="str">
        <f t="shared" si="7"/>
        <v/>
      </c>
      <c r="X14" s="54" t="str">
        <f t="shared" si="8"/>
        <v/>
      </c>
      <c r="Y14" s="27">
        <f t="shared" si="9"/>
        <v>0</v>
      </c>
    </row>
    <row r="15" spans="1:25" ht="12" customHeight="1" x14ac:dyDescent="0.2">
      <c r="A15" s="55">
        <f>'1a'!A15</f>
        <v>7</v>
      </c>
      <c r="B15" s="56">
        <f>'1a'!B15</f>
        <v>7</v>
      </c>
      <c r="C15" s="57" t="str">
        <f>'1a'!C15</f>
        <v>BÜŞRA BÜYÜKOK</v>
      </c>
      <c r="D15" s="309"/>
      <c r="E15" s="10"/>
      <c r="F15" s="7"/>
      <c r="G15" s="15"/>
      <c r="H15" s="59" t="str">
        <f t="shared" si="0"/>
        <v/>
      </c>
      <c r="I15" s="13"/>
      <c r="J15" s="7"/>
      <c r="K15" s="15"/>
      <c r="L15" s="310" t="str">
        <f t="shared" si="1"/>
        <v/>
      </c>
      <c r="M15" s="310"/>
      <c r="N15" s="293"/>
      <c r="O15" s="294" t="str">
        <f t="shared" si="2"/>
        <v/>
      </c>
      <c r="P15" s="295"/>
      <c r="Q15" s="60" t="str">
        <f t="shared" si="10"/>
        <v/>
      </c>
      <c r="R15" s="67" t="str">
        <f t="shared" si="11"/>
        <v/>
      </c>
      <c r="S15" s="68" t="str">
        <f t="shared" si="3"/>
        <v/>
      </c>
      <c r="T15" s="27">
        <f t="shared" si="4"/>
        <v>0</v>
      </c>
      <c r="U15" s="27">
        <f t="shared" si="5"/>
        <v>0</v>
      </c>
      <c r="V15" s="27">
        <f t="shared" si="6"/>
        <v>0</v>
      </c>
      <c r="W15" s="54" t="str">
        <f t="shared" si="7"/>
        <v/>
      </c>
      <c r="X15" s="54" t="str">
        <f t="shared" si="8"/>
        <v/>
      </c>
      <c r="Y15" s="27">
        <f t="shared" si="9"/>
        <v>0</v>
      </c>
    </row>
    <row r="16" spans="1:25" ht="12" customHeight="1" x14ac:dyDescent="0.2">
      <c r="A16" s="55">
        <f>'1a'!A16</f>
        <v>8</v>
      </c>
      <c r="B16" s="56">
        <f>'1a'!B16</f>
        <v>8</v>
      </c>
      <c r="C16" s="57" t="str">
        <f>'1a'!C16</f>
        <v>ELİF TOK</v>
      </c>
      <c r="D16" s="309"/>
      <c r="E16" s="10"/>
      <c r="F16" s="7"/>
      <c r="G16" s="15"/>
      <c r="H16" s="59" t="str">
        <f t="shared" si="0"/>
        <v/>
      </c>
      <c r="I16" s="13"/>
      <c r="J16" s="7"/>
      <c r="K16" s="15"/>
      <c r="L16" s="310" t="str">
        <f t="shared" si="1"/>
        <v/>
      </c>
      <c r="M16" s="310"/>
      <c r="N16" s="293"/>
      <c r="O16" s="294" t="str">
        <f t="shared" si="2"/>
        <v/>
      </c>
      <c r="P16" s="295"/>
      <c r="Q16" s="60" t="str">
        <f t="shared" si="10"/>
        <v/>
      </c>
      <c r="R16" s="67" t="str">
        <f t="shared" si="11"/>
        <v/>
      </c>
      <c r="S16" s="68" t="str">
        <f t="shared" si="3"/>
        <v/>
      </c>
      <c r="T16" s="27">
        <f t="shared" si="4"/>
        <v>0</v>
      </c>
      <c r="U16" s="27">
        <f t="shared" si="5"/>
        <v>0</v>
      </c>
      <c r="V16" s="27">
        <f t="shared" si="6"/>
        <v>0</v>
      </c>
      <c r="W16" s="54" t="str">
        <f t="shared" si="7"/>
        <v/>
      </c>
      <c r="X16" s="54" t="str">
        <f t="shared" si="8"/>
        <v/>
      </c>
      <c r="Y16" s="27">
        <f t="shared" si="9"/>
        <v>0</v>
      </c>
    </row>
    <row r="17" spans="1:25" ht="12" customHeight="1" x14ac:dyDescent="0.2">
      <c r="A17" s="55">
        <f>'1a'!A17</f>
        <v>9</v>
      </c>
      <c r="B17" s="56">
        <f>'1a'!B17</f>
        <v>9</v>
      </c>
      <c r="C17" s="57" t="str">
        <f>'1a'!C17</f>
        <v>ELİF GÖL</v>
      </c>
      <c r="D17" s="309"/>
      <c r="E17" s="10"/>
      <c r="F17" s="7"/>
      <c r="G17" s="15"/>
      <c r="H17" s="59" t="str">
        <f t="shared" si="0"/>
        <v/>
      </c>
      <c r="I17" s="13"/>
      <c r="J17" s="7"/>
      <c r="K17" s="15"/>
      <c r="L17" s="310" t="str">
        <f t="shared" si="1"/>
        <v/>
      </c>
      <c r="M17" s="310"/>
      <c r="N17" s="293"/>
      <c r="O17" s="294" t="str">
        <f t="shared" si="2"/>
        <v/>
      </c>
      <c r="P17" s="295"/>
      <c r="Q17" s="60" t="str">
        <f t="shared" si="10"/>
        <v/>
      </c>
      <c r="R17" s="67" t="str">
        <f t="shared" si="11"/>
        <v/>
      </c>
      <c r="S17" s="68" t="str">
        <f t="shared" si="3"/>
        <v/>
      </c>
      <c r="T17" s="27">
        <f t="shared" si="4"/>
        <v>0</v>
      </c>
      <c r="U17" s="27">
        <f t="shared" si="5"/>
        <v>0</v>
      </c>
      <c r="V17" s="27">
        <f t="shared" si="6"/>
        <v>0</v>
      </c>
      <c r="W17" s="54" t="str">
        <f t="shared" si="7"/>
        <v/>
      </c>
      <c r="X17" s="54" t="str">
        <f t="shared" si="8"/>
        <v/>
      </c>
      <c r="Y17" s="27">
        <f t="shared" si="9"/>
        <v>0</v>
      </c>
    </row>
    <row r="18" spans="1:25" ht="12" customHeight="1" x14ac:dyDescent="0.2">
      <c r="A18" s="55">
        <f>'1a'!A18</f>
        <v>10</v>
      </c>
      <c r="B18" s="56">
        <f>'1a'!B18</f>
        <v>10</v>
      </c>
      <c r="C18" s="57" t="str">
        <f>'1a'!C18</f>
        <v>SUNA TOK</v>
      </c>
      <c r="D18" s="309"/>
      <c r="E18" s="10"/>
      <c r="F18" s="7"/>
      <c r="G18" s="15"/>
      <c r="H18" s="59" t="str">
        <f t="shared" si="0"/>
        <v/>
      </c>
      <c r="I18" s="13"/>
      <c r="J18" s="7"/>
      <c r="K18" s="15"/>
      <c r="L18" s="310" t="str">
        <f t="shared" si="1"/>
        <v/>
      </c>
      <c r="M18" s="310"/>
      <c r="N18" s="293"/>
      <c r="O18" s="294" t="str">
        <f t="shared" si="2"/>
        <v/>
      </c>
      <c r="P18" s="295"/>
      <c r="Q18" s="60" t="str">
        <f t="shared" si="10"/>
        <v/>
      </c>
      <c r="R18" s="67" t="str">
        <f t="shared" si="11"/>
        <v/>
      </c>
      <c r="S18" s="68" t="str">
        <f t="shared" si="3"/>
        <v/>
      </c>
      <c r="T18" s="27">
        <f t="shared" si="4"/>
        <v>0</v>
      </c>
      <c r="U18" s="27">
        <f t="shared" si="5"/>
        <v>0</v>
      </c>
      <c r="V18" s="27">
        <f t="shared" si="6"/>
        <v>0</v>
      </c>
      <c r="W18" s="54" t="str">
        <f t="shared" si="7"/>
        <v/>
      </c>
      <c r="X18" s="54" t="str">
        <f t="shared" si="8"/>
        <v/>
      </c>
      <c r="Y18" s="27">
        <f t="shared" si="9"/>
        <v>0</v>
      </c>
    </row>
    <row r="19" spans="1:25" ht="12" customHeight="1" x14ac:dyDescent="0.2">
      <c r="A19" s="55">
        <f>'1a'!A19</f>
        <v>11</v>
      </c>
      <c r="B19" s="56">
        <f>'1a'!B19</f>
        <v>11</v>
      </c>
      <c r="C19" s="57" t="str">
        <f>'1a'!C19</f>
        <v>GÜLER DEMİR</v>
      </c>
      <c r="D19" s="309"/>
      <c r="E19" s="10"/>
      <c r="F19" s="7"/>
      <c r="G19" s="15"/>
      <c r="H19" s="59" t="str">
        <f t="shared" si="0"/>
        <v/>
      </c>
      <c r="I19" s="13"/>
      <c r="J19" s="7"/>
      <c r="K19" s="15"/>
      <c r="L19" s="310" t="str">
        <f t="shared" si="1"/>
        <v/>
      </c>
      <c r="M19" s="310"/>
      <c r="N19" s="293"/>
      <c r="O19" s="294" t="str">
        <f t="shared" si="2"/>
        <v/>
      </c>
      <c r="P19" s="295"/>
      <c r="Q19" s="60" t="str">
        <f t="shared" si="10"/>
        <v/>
      </c>
      <c r="R19" s="67" t="str">
        <f t="shared" si="11"/>
        <v/>
      </c>
      <c r="S19" s="68" t="str">
        <f t="shared" si="3"/>
        <v/>
      </c>
      <c r="T19" s="27">
        <f t="shared" si="4"/>
        <v>0</v>
      </c>
      <c r="U19" s="27">
        <f t="shared" si="5"/>
        <v>0</v>
      </c>
      <c r="V19" s="27">
        <f t="shared" si="6"/>
        <v>0</v>
      </c>
      <c r="W19" s="54" t="str">
        <f t="shared" si="7"/>
        <v/>
      </c>
      <c r="X19" s="54" t="str">
        <f t="shared" si="8"/>
        <v/>
      </c>
      <c r="Y19" s="27">
        <f t="shared" si="9"/>
        <v>0</v>
      </c>
    </row>
    <row r="20" spans="1:25" ht="12" customHeight="1" x14ac:dyDescent="0.2">
      <c r="A20" s="55">
        <f>'1a'!A20</f>
        <v>12</v>
      </c>
      <c r="B20" s="56">
        <f>'1a'!B20</f>
        <v>12</v>
      </c>
      <c r="C20" s="57" t="str">
        <f>'1a'!C20</f>
        <v>DERYA BODUR</v>
      </c>
      <c r="D20" s="309"/>
      <c r="E20" s="10"/>
      <c r="F20" s="7"/>
      <c r="G20" s="15"/>
      <c r="H20" s="59" t="str">
        <f t="shared" si="0"/>
        <v/>
      </c>
      <c r="I20" s="13"/>
      <c r="J20" s="7"/>
      <c r="K20" s="15"/>
      <c r="L20" s="310" t="str">
        <f t="shared" si="1"/>
        <v/>
      </c>
      <c r="M20" s="310"/>
      <c r="N20" s="293"/>
      <c r="O20" s="294" t="str">
        <f t="shared" si="2"/>
        <v/>
      </c>
      <c r="P20" s="295"/>
      <c r="Q20" s="60" t="str">
        <f t="shared" si="10"/>
        <v/>
      </c>
      <c r="R20" s="67" t="str">
        <f t="shared" si="11"/>
        <v/>
      </c>
      <c r="S20" s="68" t="str">
        <f t="shared" si="3"/>
        <v/>
      </c>
      <c r="T20" s="27">
        <f t="shared" si="4"/>
        <v>0</v>
      </c>
      <c r="U20" s="27">
        <f t="shared" si="5"/>
        <v>0</v>
      </c>
      <c r="V20" s="27">
        <f t="shared" si="6"/>
        <v>0</v>
      </c>
      <c r="W20" s="54" t="str">
        <f t="shared" si="7"/>
        <v/>
      </c>
      <c r="X20" s="54" t="str">
        <f t="shared" si="8"/>
        <v/>
      </c>
      <c r="Y20" s="27">
        <f t="shared" si="9"/>
        <v>0</v>
      </c>
    </row>
    <row r="21" spans="1:25" ht="12" customHeight="1" x14ac:dyDescent="0.2">
      <c r="A21" s="55">
        <f>'1a'!A21</f>
        <v>13</v>
      </c>
      <c r="B21" s="56">
        <f>'1a'!B21</f>
        <v>13</v>
      </c>
      <c r="C21" s="57" t="str">
        <f>'1a'!C21</f>
        <v>ALİ CAN ÖZÇİL</v>
      </c>
      <c r="D21" s="309"/>
      <c r="E21" s="10"/>
      <c r="F21" s="7"/>
      <c r="G21" s="15"/>
      <c r="H21" s="59" t="str">
        <f t="shared" si="0"/>
        <v/>
      </c>
      <c r="I21" s="13"/>
      <c r="J21" s="7"/>
      <c r="K21" s="15"/>
      <c r="L21" s="310" t="str">
        <f t="shared" si="1"/>
        <v/>
      </c>
      <c r="M21" s="310"/>
      <c r="N21" s="293"/>
      <c r="O21" s="294" t="str">
        <f t="shared" si="2"/>
        <v/>
      </c>
      <c r="P21" s="295"/>
      <c r="Q21" s="60" t="str">
        <f t="shared" si="10"/>
        <v/>
      </c>
      <c r="R21" s="67" t="str">
        <f t="shared" si="11"/>
        <v/>
      </c>
      <c r="S21" s="68" t="str">
        <f t="shared" si="3"/>
        <v/>
      </c>
      <c r="T21" s="27">
        <f t="shared" si="4"/>
        <v>0</v>
      </c>
      <c r="U21" s="27">
        <f t="shared" si="5"/>
        <v>0</v>
      </c>
      <c r="V21" s="27">
        <f t="shared" si="6"/>
        <v>0</v>
      </c>
      <c r="W21" s="54" t="str">
        <f t="shared" si="7"/>
        <v/>
      </c>
      <c r="X21" s="54" t="str">
        <f t="shared" si="8"/>
        <v/>
      </c>
      <c r="Y21" s="27">
        <f t="shared" si="9"/>
        <v>0</v>
      </c>
    </row>
    <row r="22" spans="1:25" ht="12" customHeight="1" x14ac:dyDescent="0.2">
      <c r="A22" s="55">
        <f>'1a'!A22</f>
        <v>14</v>
      </c>
      <c r="B22" s="56">
        <f>'1a'!B22</f>
        <v>14</v>
      </c>
      <c r="C22" s="57" t="str">
        <f>'1a'!C22</f>
        <v>SEVGİ YILDIZ</v>
      </c>
      <c r="D22" s="309"/>
      <c r="E22" s="10"/>
      <c r="F22" s="7"/>
      <c r="G22" s="15"/>
      <c r="H22" s="59" t="str">
        <f t="shared" si="0"/>
        <v/>
      </c>
      <c r="I22" s="13"/>
      <c r="J22" s="7"/>
      <c r="K22" s="15"/>
      <c r="L22" s="310" t="str">
        <f t="shared" si="1"/>
        <v/>
      </c>
      <c r="M22" s="310"/>
      <c r="N22" s="293"/>
      <c r="O22" s="294" t="str">
        <f t="shared" si="2"/>
        <v/>
      </c>
      <c r="P22" s="295"/>
      <c r="Q22" s="60" t="str">
        <f t="shared" si="10"/>
        <v/>
      </c>
      <c r="R22" s="67" t="str">
        <f t="shared" si="11"/>
        <v/>
      </c>
      <c r="S22" s="68" t="str">
        <f t="shared" si="3"/>
        <v/>
      </c>
      <c r="T22" s="27">
        <f t="shared" si="4"/>
        <v>0</v>
      </c>
      <c r="U22" s="27">
        <f t="shared" si="5"/>
        <v>0</v>
      </c>
      <c r="V22" s="27">
        <f t="shared" si="6"/>
        <v>0</v>
      </c>
      <c r="W22" s="54" t="str">
        <f t="shared" si="7"/>
        <v/>
      </c>
      <c r="X22" s="54" t="str">
        <f t="shared" si="8"/>
        <v/>
      </c>
      <c r="Y22" s="27">
        <f t="shared" si="9"/>
        <v>0</v>
      </c>
    </row>
    <row r="23" spans="1:25" ht="12" customHeight="1" x14ac:dyDescent="0.2">
      <c r="A23" s="55">
        <f>'1a'!A23</f>
        <v>15</v>
      </c>
      <c r="B23" s="56">
        <f>'1a'!B23</f>
        <v>15</v>
      </c>
      <c r="C23" s="57" t="str">
        <f>'1a'!C23</f>
        <v>ÖMÜR PEHLİVAN</v>
      </c>
      <c r="D23" s="309"/>
      <c r="E23" s="10"/>
      <c r="F23" s="7"/>
      <c r="G23" s="15"/>
      <c r="H23" s="59" t="str">
        <f t="shared" si="0"/>
        <v/>
      </c>
      <c r="I23" s="13"/>
      <c r="J23" s="7"/>
      <c r="K23" s="15"/>
      <c r="L23" s="310" t="str">
        <f t="shared" si="1"/>
        <v/>
      </c>
      <c r="M23" s="310"/>
      <c r="N23" s="293"/>
      <c r="O23" s="294" t="str">
        <f t="shared" si="2"/>
        <v/>
      </c>
      <c r="P23" s="295"/>
      <c r="Q23" s="60" t="str">
        <f t="shared" si="10"/>
        <v/>
      </c>
      <c r="R23" s="67" t="str">
        <f t="shared" si="11"/>
        <v/>
      </c>
      <c r="S23" s="68" t="str">
        <f t="shared" si="3"/>
        <v/>
      </c>
      <c r="T23" s="27">
        <f t="shared" si="4"/>
        <v>0</v>
      </c>
      <c r="U23" s="27">
        <f t="shared" si="5"/>
        <v>0</v>
      </c>
      <c r="V23" s="27">
        <f t="shared" si="6"/>
        <v>0</v>
      </c>
      <c r="W23" s="54" t="str">
        <f t="shared" si="7"/>
        <v/>
      </c>
      <c r="X23" s="54" t="str">
        <f t="shared" si="8"/>
        <v/>
      </c>
      <c r="Y23" s="27">
        <f t="shared" si="9"/>
        <v>0</v>
      </c>
    </row>
    <row r="24" spans="1:25" ht="12" customHeight="1" x14ac:dyDescent="0.2">
      <c r="A24" s="55">
        <f>'1a'!A24</f>
        <v>16</v>
      </c>
      <c r="B24" s="56">
        <f>'1a'!B24</f>
        <v>16</v>
      </c>
      <c r="C24" s="57" t="str">
        <f>'1a'!C24</f>
        <v>TEZCAN PARLAK</v>
      </c>
      <c r="D24" s="309"/>
      <c r="E24" s="10"/>
      <c r="F24" s="7"/>
      <c r="G24" s="15"/>
      <c r="H24" s="59" t="str">
        <f t="shared" si="0"/>
        <v/>
      </c>
      <c r="I24" s="13"/>
      <c r="J24" s="7"/>
      <c r="K24" s="15"/>
      <c r="L24" s="310" t="str">
        <f t="shared" si="1"/>
        <v/>
      </c>
      <c r="M24" s="310"/>
      <c r="N24" s="293"/>
      <c r="O24" s="294" t="str">
        <f t="shared" si="2"/>
        <v/>
      </c>
      <c r="P24" s="295"/>
      <c r="Q24" s="60" t="str">
        <f t="shared" si="10"/>
        <v/>
      </c>
      <c r="R24" s="67" t="str">
        <f t="shared" si="11"/>
        <v/>
      </c>
      <c r="S24" s="68" t="str">
        <f t="shared" si="3"/>
        <v/>
      </c>
      <c r="T24" s="27">
        <f t="shared" si="4"/>
        <v>0</v>
      </c>
      <c r="U24" s="27">
        <f t="shared" si="5"/>
        <v>0</v>
      </c>
      <c r="V24" s="27">
        <f t="shared" si="6"/>
        <v>0</v>
      </c>
      <c r="W24" s="54" t="str">
        <f t="shared" si="7"/>
        <v/>
      </c>
      <c r="X24" s="54" t="str">
        <f t="shared" si="8"/>
        <v/>
      </c>
      <c r="Y24" s="27">
        <f t="shared" si="9"/>
        <v>0</v>
      </c>
    </row>
    <row r="25" spans="1:25" ht="12" customHeight="1" x14ac:dyDescent="0.2">
      <c r="A25" s="55">
        <f>'1a'!A25</f>
        <v>17</v>
      </c>
      <c r="B25" s="56">
        <f>'1a'!B25</f>
        <v>17</v>
      </c>
      <c r="C25" s="57" t="str">
        <f>'1a'!C25</f>
        <v>DURSUN ALİ KALAY</v>
      </c>
      <c r="D25" s="309"/>
      <c r="E25" s="10"/>
      <c r="F25" s="7"/>
      <c r="G25" s="15"/>
      <c r="H25" s="59" t="str">
        <f t="shared" si="0"/>
        <v/>
      </c>
      <c r="I25" s="13"/>
      <c r="J25" s="7"/>
      <c r="K25" s="15"/>
      <c r="L25" s="310" t="str">
        <f t="shared" si="1"/>
        <v/>
      </c>
      <c r="M25" s="310"/>
      <c r="N25" s="293"/>
      <c r="O25" s="294" t="str">
        <f t="shared" si="2"/>
        <v/>
      </c>
      <c r="P25" s="295"/>
      <c r="Q25" s="60" t="str">
        <f t="shared" si="10"/>
        <v/>
      </c>
      <c r="R25" s="67" t="str">
        <f t="shared" si="11"/>
        <v/>
      </c>
      <c r="S25" s="68" t="str">
        <f t="shared" si="3"/>
        <v/>
      </c>
      <c r="T25" s="27">
        <f t="shared" si="4"/>
        <v>0</v>
      </c>
      <c r="U25" s="27">
        <f t="shared" si="5"/>
        <v>0</v>
      </c>
      <c r="V25" s="27">
        <f t="shared" si="6"/>
        <v>0</v>
      </c>
      <c r="W25" s="54" t="str">
        <f t="shared" si="7"/>
        <v/>
      </c>
      <c r="X25" s="54" t="str">
        <f t="shared" si="8"/>
        <v/>
      </c>
      <c r="Y25" s="27">
        <f t="shared" si="9"/>
        <v>0</v>
      </c>
    </row>
    <row r="26" spans="1:25" ht="12" customHeight="1" x14ac:dyDescent="0.2">
      <c r="A26" s="55">
        <f>'1a'!A26</f>
        <v>18</v>
      </c>
      <c r="B26" s="56">
        <f>'1a'!B26</f>
        <v>18</v>
      </c>
      <c r="C26" s="57" t="str">
        <f>'1a'!C26</f>
        <v>SELMA AYDIN</v>
      </c>
      <c r="D26" s="309"/>
      <c r="E26" s="10"/>
      <c r="F26" s="7"/>
      <c r="G26" s="15"/>
      <c r="H26" s="59" t="str">
        <f t="shared" si="0"/>
        <v/>
      </c>
      <c r="I26" s="13"/>
      <c r="J26" s="7"/>
      <c r="K26" s="15"/>
      <c r="L26" s="310" t="str">
        <f t="shared" si="1"/>
        <v/>
      </c>
      <c r="M26" s="310"/>
      <c r="N26" s="293"/>
      <c r="O26" s="294" t="str">
        <f t="shared" si="2"/>
        <v/>
      </c>
      <c r="P26" s="295"/>
      <c r="Q26" s="60" t="str">
        <f t="shared" si="10"/>
        <v/>
      </c>
      <c r="R26" s="67" t="str">
        <f t="shared" si="11"/>
        <v/>
      </c>
      <c r="S26" s="68" t="str">
        <f t="shared" si="3"/>
        <v/>
      </c>
      <c r="T26" s="27">
        <f t="shared" si="4"/>
        <v>0</v>
      </c>
      <c r="U26" s="27">
        <f t="shared" si="5"/>
        <v>0</v>
      </c>
      <c r="V26" s="27">
        <f t="shared" si="6"/>
        <v>0</v>
      </c>
      <c r="W26" s="54" t="str">
        <f t="shared" si="7"/>
        <v/>
      </c>
      <c r="X26" s="54" t="str">
        <f t="shared" si="8"/>
        <v/>
      </c>
      <c r="Y26" s="27">
        <f t="shared" si="9"/>
        <v>0</v>
      </c>
    </row>
    <row r="27" spans="1:25" ht="12" customHeight="1" x14ac:dyDescent="0.2">
      <c r="A27" s="55">
        <f>'1a'!A27</f>
        <v>19</v>
      </c>
      <c r="B27" s="56">
        <f>'1a'!B27</f>
        <v>19</v>
      </c>
      <c r="C27" s="57" t="str">
        <f>'1a'!C27</f>
        <v>MURAT KARTAL</v>
      </c>
      <c r="D27" s="309"/>
      <c r="E27" s="10"/>
      <c r="F27" s="7"/>
      <c r="G27" s="15"/>
      <c r="H27" s="59" t="str">
        <f t="shared" si="0"/>
        <v/>
      </c>
      <c r="I27" s="13"/>
      <c r="J27" s="7"/>
      <c r="K27" s="15"/>
      <c r="L27" s="310" t="str">
        <f t="shared" si="1"/>
        <v/>
      </c>
      <c r="M27" s="310"/>
      <c r="N27" s="293"/>
      <c r="O27" s="294" t="str">
        <f t="shared" si="2"/>
        <v/>
      </c>
      <c r="P27" s="295"/>
      <c r="Q27" s="60" t="str">
        <f t="shared" si="10"/>
        <v/>
      </c>
      <c r="R27" s="67" t="str">
        <f t="shared" si="11"/>
        <v/>
      </c>
      <c r="S27" s="68" t="str">
        <f t="shared" si="3"/>
        <v/>
      </c>
      <c r="T27" s="27">
        <f t="shared" si="4"/>
        <v>0</v>
      </c>
      <c r="U27" s="27">
        <f t="shared" si="5"/>
        <v>0</v>
      </c>
      <c r="V27" s="27">
        <f t="shared" si="6"/>
        <v>0</v>
      </c>
      <c r="W27" s="54" t="str">
        <f t="shared" si="7"/>
        <v/>
      </c>
      <c r="X27" s="54" t="str">
        <f t="shared" si="8"/>
        <v/>
      </c>
      <c r="Y27" s="27">
        <f t="shared" si="9"/>
        <v>0</v>
      </c>
    </row>
    <row r="28" spans="1:25" ht="12" customHeight="1" x14ac:dyDescent="0.2">
      <c r="A28" s="55">
        <f>'1a'!A28</f>
        <v>20</v>
      </c>
      <c r="B28" s="56">
        <f>'1a'!B28</f>
        <v>20</v>
      </c>
      <c r="C28" s="57" t="str">
        <f>'1a'!C28</f>
        <v>ÖZCAN BAKAR</v>
      </c>
      <c r="D28" s="309"/>
      <c r="E28" s="10"/>
      <c r="F28" s="7"/>
      <c r="G28" s="15"/>
      <c r="H28" s="59" t="str">
        <f t="shared" si="0"/>
        <v/>
      </c>
      <c r="I28" s="13"/>
      <c r="J28" s="7"/>
      <c r="K28" s="15"/>
      <c r="L28" s="310" t="str">
        <f t="shared" si="1"/>
        <v/>
      </c>
      <c r="M28" s="310"/>
      <c r="N28" s="293"/>
      <c r="O28" s="294" t="str">
        <f t="shared" si="2"/>
        <v/>
      </c>
      <c r="P28" s="295"/>
      <c r="Q28" s="60" t="str">
        <f t="shared" si="10"/>
        <v/>
      </c>
      <c r="R28" s="67" t="str">
        <f t="shared" si="11"/>
        <v/>
      </c>
      <c r="S28" s="68" t="str">
        <f t="shared" si="3"/>
        <v/>
      </c>
      <c r="T28" s="27">
        <f t="shared" si="4"/>
        <v>0</v>
      </c>
      <c r="U28" s="27">
        <f t="shared" si="5"/>
        <v>0</v>
      </c>
      <c r="V28" s="27">
        <f t="shared" si="6"/>
        <v>0</v>
      </c>
      <c r="W28" s="54" t="str">
        <f t="shared" si="7"/>
        <v/>
      </c>
      <c r="X28" s="54" t="str">
        <f t="shared" si="8"/>
        <v/>
      </c>
      <c r="Y28" s="27">
        <f t="shared" si="9"/>
        <v>0</v>
      </c>
    </row>
    <row r="29" spans="1:25" ht="12" customHeight="1" x14ac:dyDescent="0.2">
      <c r="A29" s="55">
        <f>'1a'!A29</f>
        <v>21</v>
      </c>
      <c r="B29" s="56">
        <f>'1a'!B29</f>
        <v>21</v>
      </c>
      <c r="C29" s="57" t="str">
        <f>'1a'!C29</f>
        <v>ÖZLEM UR</v>
      </c>
      <c r="D29" s="309"/>
      <c r="E29" s="10"/>
      <c r="F29" s="7"/>
      <c r="G29" s="15"/>
      <c r="H29" s="59" t="str">
        <f t="shared" si="0"/>
        <v/>
      </c>
      <c r="I29" s="13"/>
      <c r="J29" s="7"/>
      <c r="K29" s="15"/>
      <c r="L29" s="310" t="str">
        <f t="shared" si="1"/>
        <v/>
      </c>
      <c r="M29" s="310"/>
      <c r="N29" s="293"/>
      <c r="O29" s="294" t="str">
        <f t="shared" si="2"/>
        <v/>
      </c>
      <c r="P29" s="295"/>
      <c r="Q29" s="60" t="str">
        <f t="shared" si="10"/>
        <v/>
      </c>
      <c r="R29" s="67" t="str">
        <f t="shared" si="11"/>
        <v/>
      </c>
      <c r="S29" s="68" t="str">
        <f t="shared" si="3"/>
        <v/>
      </c>
      <c r="T29" s="27">
        <f t="shared" si="4"/>
        <v>0</v>
      </c>
      <c r="U29" s="27">
        <f t="shared" si="5"/>
        <v>0</v>
      </c>
      <c r="V29" s="27">
        <f t="shared" si="6"/>
        <v>0</v>
      </c>
      <c r="W29" s="54" t="str">
        <f t="shared" si="7"/>
        <v/>
      </c>
      <c r="X29" s="54" t="str">
        <f t="shared" si="8"/>
        <v/>
      </c>
      <c r="Y29" s="27">
        <f t="shared" si="9"/>
        <v>0</v>
      </c>
    </row>
    <row r="30" spans="1:25" ht="12" customHeight="1" x14ac:dyDescent="0.2">
      <c r="A30" s="55">
        <f>'1a'!A30</f>
        <v>22</v>
      </c>
      <c r="B30" s="56">
        <f>'1a'!B30</f>
        <v>22</v>
      </c>
      <c r="C30" s="57" t="str">
        <f>'1a'!C30</f>
        <v>BÜŞRA BÜYÜKOK</v>
      </c>
      <c r="D30" s="309"/>
      <c r="E30" s="10"/>
      <c r="F30" s="7"/>
      <c r="G30" s="15"/>
      <c r="H30" s="59" t="str">
        <f t="shared" si="0"/>
        <v/>
      </c>
      <c r="I30" s="13"/>
      <c r="J30" s="7"/>
      <c r="K30" s="15"/>
      <c r="L30" s="310" t="str">
        <f t="shared" si="1"/>
        <v/>
      </c>
      <c r="M30" s="310"/>
      <c r="N30" s="293"/>
      <c r="O30" s="294" t="str">
        <f t="shared" si="2"/>
        <v/>
      </c>
      <c r="P30" s="295"/>
      <c r="Q30" s="60" t="str">
        <f t="shared" si="10"/>
        <v/>
      </c>
      <c r="R30" s="67" t="str">
        <f t="shared" si="11"/>
        <v/>
      </c>
      <c r="S30" s="68" t="str">
        <f t="shared" si="3"/>
        <v/>
      </c>
      <c r="T30" s="27">
        <f t="shared" si="4"/>
        <v>0</v>
      </c>
      <c r="U30" s="27">
        <f t="shared" si="5"/>
        <v>0</v>
      </c>
      <c r="V30" s="27">
        <f t="shared" si="6"/>
        <v>0</v>
      </c>
      <c r="W30" s="54" t="str">
        <f t="shared" si="7"/>
        <v/>
      </c>
      <c r="X30" s="54" t="str">
        <f t="shared" si="8"/>
        <v/>
      </c>
      <c r="Y30" s="27">
        <f t="shared" si="9"/>
        <v>0</v>
      </c>
    </row>
    <row r="31" spans="1:25" ht="12" customHeight="1" x14ac:dyDescent="0.2">
      <c r="A31" s="55">
        <f>'1a'!A31</f>
        <v>23</v>
      </c>
      <c r="B31" s="56">
        <f>'1a'!B31</f>
        <v>23</v>
      </c>
      <c r="C31" s="57" t="str">
        <f>'1a'!C31</f>
        <v>ELİF TOK</v>
      </c>
      <c r="D31" s="309"/>
      <c r="E31" s="10"/>
      <c r="F31" s="7"/>
      <c r="G31" s="15"/>
      <c r="H31" s="59" t="str">
        <f t="shared" si="0"/>
        <v/>
      </c>
      <c r="I31" s="13"/>
      <c r="J31" s="7"/>
      <c r="K31" s="15"/>
      <c r="L31" s="310" t="str">
        <f t="shared" si="1"/>
        <v/>
      </c>
      <c r="M31" s="310"/>
      <c r="N31" s="293"/>
      <c r="O31" s="294" t="str">
        <f t="shared" si="2"/>
        <v/>
      </c>
      <c r="P31" s="295"/>
      <c r="Q31" s="60" t="str">
        <f t="shared" si="10"/>
        <v/>
      </c>
      <c r="R31" s="67" t="str">
        <f t="shared" si="11"/>
        <v/>
      </c>
      <c r="S31" s="68" t="str">
        <f t="shared" si="3"/>
        <v/>
      </c>
      <c r="T31" s="27">
        <f t="shared" si="4"/>
        <v>0</v>
      </c>
      <c r="U31" s="27">
        <f t="shared" si="5"/>
        <v>0</v>
      </c>
      <c r="V31" s="27">
        <f t="shared" si="6"/>
        <v>0</v>
      </c>
      <c r="W31" s="54" t="str">
        <f t="shared" si="7"/>
        <v/>
      </c>
      <c r="X31" s="54" t="str">
        <f t="shared" si="8"/>
        <v/>
      </c>
      <c r="Y31" s="27">
        <f t="shared" si="9"/>
        <v>0</v>
      </c>
    </row>
    <row r="32" spans="1:25" ht="12" customHeight="1" x14ac:dyDescent="0.2">
      <c r="A32" s="55">
        <f>'1a'!A32</f>
        <v>24</v>
      </c>
      <c r="B32" s="56">
        <f>'1a'!B32</f>
        <v>24</v>
      </c>
      <c r="C32" s="57" t="str">
        <f>'1a'!C32</f>
        <v>ELİF GÖL</v>
      </c>
      <c r="D32" s="309"/>
      <c r="E32" s="10"/>
      <c r="F32" s="7"/>
      <c r="G32" s="15"/>
      <c r="H32" s="59" t="str">
        <f t="shared" si="0"/>
        <v/>
      </c>
      <c r="I32" s="13"/>
      <c r="J32" s="7"/>
      <c r="K32" s="15"/>
      <c r="L32" s="310" t="str">
        <f t="shared" si="1"/>
        <v/>
      </c>
      <c r="M32" s="310"/>
      <c r="N32" s="293"/>
      <c r="O32" s="294" t="str">
        <f t="shared" si="2"/>
        <v/>
      </c>
      <c r="P32" s="295"/>
      <c r="Q32" s="60" t="str">
        <f t="shared" si="10"/>
        <v/>
      </c>
      <c r="R32" s="67" t="str">
        <f t="shared" si="11"/>
        <v/>
      </c>
      <c r="S32" s="68" t="str">
        <f t="shared" si="3"/>
        <v/>
      </c>
      <c r="T32" s="27">
        <f t="shared" si="4"/>
        <v>0</v>
      </c>
      <c r="U32" s="27">
        <f t="shared" si="5"/>
        <v>0</v>
      </c>
      <c r="V32" s="27">
        <f t="shared" si="6"/>
        <v>0</v>
      </c>
      <c r="W32" s="54" t="str">
        <f t="shared" si="7"/>
        <v/>
      </c>
      <c r="X32" s="54" t="str">
        <f t="shared" si="8"/>
        <v/>
      </c>
      <c r="Y32" s="27">
        <f t="shared" si="9"/>
        <v>0</v>
      </c>
    </row>
    <row r="33" spans="1:25" ht="12" customHeight="1" x14ac:dyDescent="0.2">
      <c r="A33" s="55">
        <f>'1a'!A33</f>
        <v>25</v>
      </c>
      <c r="B33" s="56">
        <f>'1a'!B33</f>
        <v>25</v>
      </c>
      <c r="C33" s="57" t="str">
        <f>'1a'!C33</f>
        <v>SUNA TOK</v>
      </c>
      <c r="D33" s="309"/>
      <c r="E33" s="10"/>
      <c r="F33" s="7"/>
      <c r="G33" s="15"/>
      <c r="H33" s="59" t="str">
        <f t="shared" si="0"/>
        <v/>
      </c>
      <c r="I33" s="13"/>
      <c r="J33" s="7"/>
      <c r="K33" s="15"/>
      <c r="L33" s="310" t="str">
        <f t="shared" si="1"/>
        <v/>
      </c>
      <c r="M33" s="310"/>
      <c r="N33" s="293"/>
      <c r="O33" s="294" t="str">
        <f t="shared" si="2"/>
        <v/>
      </c>
      <c r="P33" s="295"/>
      <c r="Q33" s="60" t="str">
        <f t="shared" si="10"/>
        <v/>
      </c>
      <c r="R33" s="67" t="str">
        <f t="shared" si="11"/>
        <v/>
      </c>
      <c r="S33" s="68" t="str">
        <f t="shared" si="3"/>
        <v/>
      </c>
      <c r="T33" s="27">
        <f t="shared" si="4"/>
        <v>0</v>
      </c>
      <c r="U33" s="27">
        <f t="shared" si="5"/>
        <v>0</v>
      </c>
      <c r="V33" s="27">
        <f t="shared" si="6"/>
        <v>0</v>
      </c>
      <c r="W33" s="54" t="str">
        <f t="shared" si="7"/>
        <v/>
      </c>
      <c r="X33" s="54" t="str">
        <f t="shared" si="8"/>
        <v/>
      </c>
      <c r="Y33" s="27">
        <f t="shared" si="9"/>
        <v>0</v>
      </c>
    </row>
    <row r="34" spans="1:25" ht="12" customHeight="1" x14ac:dyDescent="0.2">
      <c r="A34" s="55">
        <f>'1a'!A34</f>
        <v>26</v>
      </c>
      <c r="B34" s="56">
        <f>'1a'!B34</f>
        <v>26</v>
      </c>
      <c r="C34" s="57" t="str">
        <f>'1a'!C34</f>
        <v>GÜLER DEMİR</v>
      </c>
      <c r="D34" s="309"/>
      <c r="E34" s="10"/>
      <c r="F34" s="7"/>
      <c r="G34" s="15"/>
      <c r="H34" s="59" t="str">
        <f t="shared" si="0"/>
        <v/>
      </c>
      <c r="I34" s="13"/>
      <c r="J34" s="7"/>
      <c r="K34" s="15"/>
      <c r="L34" s="310" t="str">
        <f t="shared" si="1"/>
        <v/>
      </c>
      <c r="M34" s="310"/>
      <c r="N34" s="293"/>
      <c r="O34" s="294" t="str">
        <f t="shared" si="2"/>
        <v/>
      </c>
      <c r="P34" s="295"/>
      <c r="Q34" s="60" t="str">
        <f t="shared" si="10"/>
        <v/>
      </c>
      <c r="R34" s="67" t="str">
        <f t="shared" si="11"/>
        <v/>
      </c>
      <c r="S34" s="68" t="str">
        <f t="shared" si="3"/>
        <v/>
      </c>
      <c r="T34" s="27">
        <f t="shared" si="4"/>
        <v>0</v>
      </c>
      <c r="U34" s="27">
        <f t="shared" si="5"/>
        <v>0</v>
      </c>
      <c r="V34" s="27">
        <f t="shared" si="6"/>
        <v>0</v>
      </c>
      <c r="W34" s="54" t="str">
        <f t="shared" si="7"/>
        <v/>
      </c>
      <c r="X34" s="54" t="str">
        <f t="shared" si="8"/>
        <v/>
      </c>
      <c r="Y34" s="27">
        <f t="shared" si="9"/>
        <v>0</v>
      </c>
    </row>
    <row r="35" spans="1:25" ht="12" customHeight="1" x14ac:dyDescent="0.2">
      <c r="A35" s="55">
        <f>'1a'!A35</f>
        <v>27</v>
      </c>
      <c r="B35" s="56">
        <f>'1a'!B35</f>
        <v>27</v>
      </c>
      <c r="C35" s="57" t="str">
        <f>'1a'!C35</f>
        <v>DERYA BODUR</v>
      </c>
      <c r="D35" s="309"/>
      <c r="E35" s="10"/>
      <c r="F35" s="7"/>
      <c r="G35" s="15"/>
      <c r="H35" s="59" t="str">
        <f t="shared" si="0"/>
        <v/>
      </c>
      <c r="I35" s="13"/>
      <c r="J35" s="7"/>
      <c r="K35" s="15"/>
      <c r="L35" s="310" t="str">
        <f t="shared" si="1"/>
        <v/>
      </c>
      <c r="M35" s="310"/>
      <c r="N35" s="293"/>
      <c r="O35" s="294" t="str">
        <f t="shared" si="2"/>
        <v/>
      </c>
      <c r="P35" s="295"/>
      <c r="Q35" s="60" t="str">
        <f t="shared" si="10"/>
        <v/>
      </c>
      <c r="R35" s="67" t="str">
        <f t="shared" si="11"/>
        <v/>
      </c>
      <c r="S35" s="68" t="str">
        <f t="shared" si="3"/>
        <v/>
      </c>
      <c r="T35" s="27">
        <f t="shared" si="4"/>
        <v>0</v>
      </c>
      <c r="U35" s="27">
        <f t="shared" si="5"/>
        <v>0</v>
      </c>
      <c r="V35" s="27">
        <f t="shared" si="6"/>
        <v>0</v>
      </c>
      <c r="W35" s="54" t="str">
        <f t="shared" si="7"/>
        <v/>
      </c>
      <c r="X35" s="54" t="str">
        <f t="shared" si="8"/>
        <v/>
      </c>
      <c r="Y35" s="27">
        <f t="shared" si="9"/>
        <v>0</v>
      </c>
    </row>
    <row r="36" spans="1:25" ht="12" customHeight="1" x14ac:dyDescent="0.2">
      <c r="A36" s="55">
        <f>'1a'!A36</f>
        <v>28</v>
      </c>
      <c r="B36" s="56">
        <f>'1a'!B36</f>
        <v>28</v>
      </c>
      <c r="C36" s="57" t="str">
        <f>'1a'!C36</f>
        <v>ALİ CAN ÖZÇİL</v>
      </c>
      <c r="D36" s="309"/>
      <c r="E36" s="10"/>
      <c r="F36" s="7"/>
      <c r="G36" s="15"/>
      <c r="H36" s="59" t="str">
        <f t="shared" si="0"/>
        <v/>
      </c>
      <c r="I36" s="13"/>
      <c r="J36" s="7"/>
      <c r="K36" s="15"/>
      <c r="L36" s="310" t="str">
        <f t="shared" si="1"/>
        <v/>
      </c>
      <c r="M36" s="310"/>
      <c r="N36" s="293"/>
      <c r="O36" s="294" t="str">
        <f t="shared" si="2"/>
        <v/>
      </c>
      <c r="P36" s="295"/>
      <c r="Q36" s="60" t="str">
        <f t="shared" si="10"/>
        <v/>
      </c>
      <c r="R36" s="67" t="str">
        <f t="shared" si="11"/>
        <v/>
      </c>
      <c r="S36" s="68" t="str">
        <f t="shared" si="3"/>
        <v/>
      </c>
      <c r="T36" s="27">
        <f t="shared" si="4"/>
        <v>0</v>
      </c>
      <c r="U36" s="27">
        <f t="shared" si="5"/>
        <v>0</v>
      </c>
      <c r="V36" s="27">
        <f t="shared" si="6"/>
        <v>0</v>
      </c>
      <c r="W36" s="54" t="str">
        <f t="shared" si="7"/>
        <v/>
      </c>
      <c r="X36" s="54" t="str">
        <f t="shared" si="8"/>
        <v/>
      </c>
      <c r="Y36" s="27">
        <f t="shared" si="9"/>
        <v>0</v>
      </c>
    </row>
    <row r="37" spans="1:25" ht="12" customHeight="1" x14ac:dyDescent="0.2">
      <c r="A37" s="55">
        <f>'1a'!A37</f>
        <v>29</v>
      </c>
      <c r="B37" s="56">
        <f>'1a'!B37</f>
        <v>29</v>
      </c>
      <c r="C37" s="57" t="str">
        <f>'1a'!C37</f>
        <v>SEVGİ YILDIZ</v>
      </c>
      <c r="D37" s="309"/>
      <c r="E37" s="10"/>
      <c r="F37" s="7"/>
      <c r="G37" s="15"/>
      <c r="H37" s="59" t="str">
        <f t="shared" si="0"/>
        <v/>
      </c>
      <c r="I37" s="13"/>
      <c r="J37" s="7"/>
      <c r="K37" s="15"/>
      <c r="L37" s="310" t="str">
        <f t="shared" si="1"/>
        <v/>
      </c>
      <c r="M37" s="310"/>
      <c r="N37" s="293"/>
      <c r="O37" s="294" t="str">
        <f t="shared" si="2"/>
        <v/>
      </c>
      <c r="P37" s="295"/>
      <c r="Q37" s="60" t="str">
        <f t="shared" si="10"/>
        <v/>
      </c>
      <c r="R37" s="67" t="str">
        <f t="shared" si="11"/>
        <v/>
      </c>
      <c r="S37" s="68" t="str">
        <f t="shared" si="3"/>
        <v/>
      </c>
      <c r="T37" s="27">
        <f t="shared" si="4"/>
        <v>0</v>
      </c>
      <c r="U37" s="27">
        <f t="shared" si="5"/>
        <v>0</v>
      </c>
      <c r="V37" s="27">
        <f t="shared" si="6"/>
        <v>0</v>
      </c>
      <c r="W37" s="54" t="str">
        <f t="shared" si="7"/>
        <v/>
      </c>
      <c r="X37" s="54" t="str">
        <f t="shared" si="8"/>
        <v/>
      </c>
      <c r="Y37" s="27">
        <f t="shared" si="9"/>
        <v>0</v>
      </c>
    </row>
    <row r="38" spans="1:25" ht="12" customHeight="1" x14ac:dyDescent="0.2">
      <c r="A38" s="55">
        <f>'1a'!A38</f>
        <v>30</v>
      </c>
      <c r="B38" s="56">
        <f>'1a'!B38</f>
        <v>30</v>
      </c>
      <c r="C38" s="57" t="str">
        <f>'1a'!C38</f>
        <v>ÖMÜR PEHLİVAN</v>
      </c>
      <c r="D38" s="309"/>
      <c r="E38" s="10"/>
      <c r="F38" s="7"/>
      <c r="G38" s="15"/>
      <c r="H38" s="59" t="str">
        <f t="shared" si="0"/>
        <v/>
      </c>
      <c r="I38" s="13"/>
      <c r="J38" s="7"/>
      <c r="K38" s="15"/>
      <c r="L38" s="310" t="str">
        <f t="shared" si="1"/>
        <v/>
      </c>
      <c r="M38" s="310"/>
      <c r="N38" s="293"/>
      <c r="O38" s="294" t="str">
        <f t="shared" si="2"/>
        <v/>
      </c>
      <c r="P38" s="295"/>
      <c r="Q38" s="60" t="str">
        <f t="shared" si="10"/>
        <v/>
      </c>
      <c r="R38" s="67" t="str">
        <f t="shared" si="11"/>
        <v/>
      </c>
      <c r="S38" s="68" t="str">
        <f t="shared" si="3"/>
        <v/>
      </c>
      <c r="T38" s="27">
        <f t="shared" si="4"/>
        <v>0</v>
      </c>
      <c r="U38" s="27">
        <f t="shared" si="5"/>
        <v>0</v>
      </c>
      <c r="V38" s="27">
        <f t="shared" si="6"/>
        <v>0</v>
      </c>
      <c r="W38" s="54" t="str">
        <f t="shared" si="7"/>
        <v/>
      </c>
      <c r="X38" s="54" t="str">
        <f t="shared" si="8"/>
        <v/>
      </c>
      <c r="Y38" s="27">
        <f t="shared" si="9"/>
        <v>0</v>
      </c>
    </row>
    <row r="39" spans="1:25" ht="12" customHeight="1" x14ac:dyDescent="0.2">
      <c r="A39" s="55">
        <f>'1a'!A39</f>
        <v>0</v>
      </c>
      <c r="B39" s="56">
        <f>'1a'!B39</f>
        <v>0</v>
      </c>
      <c r="C39" s="57">
        <f>'1a'!C39</f>
        <v>0</v>
      </c>
      <c r="D39" s="309"/>
      <c r="E39" s="10"/>
      <c r="F39" s="7"/>
      <c r="G39" s="15"/>
      <c r="H39" s="59" t="str">
        <f t="shared" si="0"/>
        <v/>
      </c>
      <c r="I39" s="13"/>
      <c r="J39" s="7"/>
      <c r="K39" s="15"/>
      <c r="L39" s="310" t="str">
        <f t="shared" si="1"/>
        <v/>
      </c>
      <c r="M39" s="310"/>
      <c r="N39" s="293"/>
      <c r="O39" s="294" t="str">
        <f t="shared" si="2"/>
        <v/>
      </c>
      <c r="P39" s="295"/>
      <c r="Q39" s="60" t="str">
        <f t="shared" si="10"/>
        <v/>
      </c>
      <c r="R39" s="67" t="str">
        <f t="shared" si="11"/>
        <v/>
      </c>
      <c r="S39" s="68" t="str">
        <f t="shared" si="3"/>
        <v/>
      </c>
      <c r="T39" s="27">
        <f t="shared" si="4"/>
        <v>0</v>
      </c>
      <c r="U39" s="27">
        <f t="shared" si="5"/>
        <v>0</v>
      </c>
      <c r="V39" s="27">
        <f t="shared" si="6"/>
        <v>0</v>
      </c>
      <c r="W39" s="54" t="str">
        <f t="shared" si="7"/>
        <v/>
      </c>
      <c r="X39" s="54" t="str">
        <f t="shared" si="8"/>
        <v/>
      </c>
      <c r="Y39" s="27">
        <f t="shared" si="9"/>
        <v>0</v>
      </c>
    </row>
    <row r="40" spans="1:25" ht="12" customHeight="1" x14ac:dyDescent="0.2">
      <c r="A40" s="55">
        <f>'1a'!A40</f>
        <v>0</v>
      </c>
      <c r="B40" s="56">
        <f>'1a'!B40</f>
        <v>0</v>
      </c>
      <c r="C40" s="57">
        <f>'1a'!C40</f>
        <v>0</v>
      </c>
      <c r="D40" s="309"/>
      <c r="E40" s="10"/>
      <c r="F40" s="7"/>
      <c r="G40" s="15"/>
      <c r="H40" s="59" t="str">
        <f t="shared" si="0"/>
        <v/>
      </c>
      <c r="I40" s="13"/>
      <c r="J40" s="7"/>
      <c r="K40" s="15"/>
      <c r="L40" s="310" t="str">
        <f t="shared" si="1"/>
        <v/>
      </c>
      <c r="M40" s="310"/>
      <c r="N40" s="293"/>
      <c r="O40" s="294" t="str">
        <f t="shared" si="2"/>
        <v/>
      </c>
      <c r="P40" s="295"/>
      <c r="Q40" s="60" t="str">
        <f t="shared" si="10"/>
        <v/>
      </c>
      <c r="R40" s="67" t="str">
        <f t="shared" si="11"/>
        <v/>
      </c>
      <c r="S40" s="68" t="str">
        <f t="shared" si="3"/>
        <v/>
      </c>
      <c r="T40" s="27">
        <f t="shared" si="4"/>
        <v>0</v>
      </c>
      <c r="U40" s="27">
        <f t="shared" si="5"/>
        <v>0</v>
      </c>
      <c r="V40" s="27">
        <f t="shared" si="6"/>
        <v>0</v>
      </c>
      <c r="W40" s="54" t="str">
        <f t="shared" si="7"/>
        <v/>
      </c>
      <c r="X40" s="54" t="str">
        <f t="shared" si="8"/>
        <v/>
      </c>
      <c r="Y40" s="27">
        <f t="shared" si="9"/>
        <v>0</v>
      </c>
    </row>
    <row r="41" spans="1:25" ht="12" customHeight="1" x14ac:dyDescent="0.2">
      <c r="A41" s="55">
        <f>'1a'!A41</f>
        <v>0</v>
      </c>
      <c r="B41" s="56">
        <f>'1a'!B41</f>
        <v>0</v>
      </c>
      <c r="C41" s="57">
        <f>'1a'!C41</f>
        <v>0</v>
      </c>
      <c r="D41" s="309"/>
      <c r="E41" s="10"/>
      <c r="F41" s="7"/>
      <c r="G41" s="15"/>
      <c r="H41" s="59" t="str">
        <f t="shared" si="0"/>
        <v/>
      </c>
      <c r="I41" s="13"/>
      <c r="J41" s="7"/>
      <c r="K41" s="15"/>
      <c r="L41" s="310" t="str">
        <f t="shared" si="1"/>
        <v/>
      </c>
      <c r="M41" s="310"/>
      <c r="N41" s="293"/>
      <c r="O41" s="294" t="str">
        <f t="shared" si="2"/>
        <v/>
      </c>
      <c r="P41" s="295"/>
      <c r="Q41" s="60" t="str">
        <f t="shared" si="10"/>
        <v/>
      </c>
      <c r="R41" s="67" t="str">
        <f t="shared" si="11"/>
        <v/>
      </c>
      <c r="S41" s="68" t="str">
        <f t="shared" si="3"/>
        <v/>
      </c>
      <c r="T41" s="27">
        <f t="shared" si="4"/>
        <v>0</v>
      </c>
      <c r="U41" s="27">
        <f t="shared" si="5"/>
        <v>0</v>
      </c>
      <c r="V41" s="27">
        <f t="shared" si="6"/>
        <v>0</v>
      </c>
      <c r="W41" s="54" t="str">
        <f t="shared" si="7"/>
        <v/>
      </c>
      <c r="X41" s="54" t="str">
        <f t="shared" si="8"/>
        <v/>
      </c>
      <c r="Y41" s="27">
        <f t="shared" si="9"/>
        <v>0</v>
      </c>
    </row>
    <row r="42" spans="1:25" ht="12" customHeight="1" x14ac:dyDescent="0.2">
      <c r="A42" s="55">
        <f>'1a'!A42</f>
        <v>0</v>
      </c>
      <c r="B42" s="56">
        <f>'1a'!B42</f>
        <v>0</v>
      </c>
      <c r="C42" s="57">
        <f>'1a'!C42</f>
        <v>0</v>
      </c>
      <c r="D42" s="309"/>
      <c r="E42" s="10"/>
      <c r="F42" s="7"/>
      <c r="G42" s="15"/>
      <c r="H42" s="59" t="str">
        <f t="shared" si="0"/>
        <v/>
      </c>
      <c r="I42" s="13"/>
      <c r="J42" s="7"/>
      <c r="K42" s="15"/>
      <c r="L42" s="310" t="str">
        <f t="shared" si="1"/>
        <v/>
      </c>
      <c r="M42" s="310"/>
      <c r="N42" s="293"/>
      <c r="O42" s="294" t="str">
        <f t="shared" si="2"/>
        <v/>
      </c>
      <c r="P42" s="295"/>
      <c r="Q42" s="60" t="str">
        <f t="shared" si="10"/>
        <v/>
      </c>
      <c r="R42" s="67" t="str">
        <f t="shared" si="11"/>
        <v/>
      </c>
      <c r="S42" s="68" t="str">
        <f t="shared" si="3"/>
        <v/>
      </c>
      <c r="T42" s="27">
        <f t="shared" si="4"/>
        <v>0</v>
      </c>
      <c r="U42" s="27">
        <f t="shared" si="5"/>
        <v>0</v>
      </c>
      <c r="V42" s="27">
        <f t="shared" si="6"/>
        <v>0</v>
      </c>
      <c r="W42" s="54" t="str">
        <f t="shared" si="7"/>
        <v/>
      </c>
      <c r="X42" s="54" t="str">
        <f t="shared" si="8"/>
        <v/>
      </c>
      <c r="Y42" s="27">
        <f t="shared" si="9"/>
        <v>0</v>
      </c>
    </row>
    <row r="43" spans="1:25" ht="12" customHeight="1" x14ac:dyDescent="0.2">
      <c r="A43" s="55">
        <f>'1a'!A43</f>
        <v>0</v>
      </c>
      <c r="B43" s="56">
        <f>'1a'!B43</f>
        <v>0</v>
      </c>
      <c r="C43" s="57">
        <f>'1a'!C43</f>
        <v>0</v>
      </c>
      <c r="D43" s="309"/>
      <c r="E43" s="10"/>
      <c r="F43" s="7"/>
      <c r="G43" s="15"/>
      <c r="H43" s="59" t="str">
        <f t="shared" si="0"/>
        <v/>
      </c>
      <c r="I43" s="13"/>
      <c r="J43" s="7"/>
      <c r="K43" s="15"/>
      <c r="L43" s="310" t="str">
        <f t="shared" si="1"/>
        <v/>
      </c>
      <c r="M43" s="310"/>
      <c r="N43" s="293"/>
      <c r="O43" s="294" t="str">
        <f t="shared" si="2"/>
        <v/>
      </c>
      <c r="P43" s="295"/>
      <c r="Q43" s="60" t="str">
        <f t="shared" si="10"/>
        <v/>
      </c>
      <c r="R43" s="67" t="str">
        <f t="shared" si="11"/>
        <v/>
      </c>
      <c r="S43" s="68" t="str">
        <f t="shared" si="3"/>
        <v/>
      </c>
      <c r="T43" s="27">
        <f t="shared" si="4"/>
        <v>0</v>
      </c>
      <c r="U43" s="27">
        <f t="shared" si="5"/>
        <v>0</v>
      </c>
      <c r="V43" s="27">
        <f t="shared" si="6"/>
        <v>0</v>
      </c>
      <c r="W43" s="54" t="str">
        <f t="shared" si="7"/>
        <v/>
      </c>
      <c r="X43" s="54" t="str">
        <f t="shared" si="8"/>
        <v/>
      </c>
      <c r="Y43" s="27">
        <f t="shared" si="9"/>
        <v>0</v>
      </c>
    </row>
    <row r="44" spans="1:25" ht="12" customHeight="1" x14ac:dyDescent="0.2">
      <c r="A44" s="55">
        <f>'1a'!A44</f>
        <v>0</v>
      </c>
      <c r="B44" s="56">
        <f>'1a'!B44</f>
        <v>0</v>
      </c>
      <c r="C44" s="57">
        <f>'1a'!C44</f>
        <v>0</v>
      </c>
      <c r="D44" s="309"/>
      <c r="E44" s="10"/>
      <c r="F44" s="7"/>
      <c r="G44" s="15"/>
      <c r="H44" s="59" t="str">
        <f t="shared" si="0"/>
        <v/>
      </c>
      <c r="I44" s="13"/>
      <c r="J44" s="7"/>
      <c r="K44" s="15"/>
      <c r="L44" s="310" t="str">
        <f t="shared" si="1"/>
        <v/>
      </c>
      <c r="M44" s="310"/>
      <c r="N44" s="293"/>
      <c r="O44" s="294" t="str">
        <f t="shared" si="2"/>
        <v/>
      </c>
      <c r="P44" s="295"/>
      <c r="Q44" s="60" t="str">
        <f t="shared" si="10"/>
        <v/>
      </c>
      <c r="R44" s="67" t="str">
        <f t="shared" si="11"/>
        <v/>
      </c>
      <c r="S44" s="68" t="str">
        <f t="shared" si="3"/>
        <v/>
      </c>
      <c r="T44" s="27">
        <f t="shared" si="4"/>
        <v>0</v>
      </c>
      <c r="U44" s="27">
        <f t="shared" si="5"/>
        <v>0</v>
      </c>
      <c r="V44" s="27">
        <f t="shared" si="6"/>
        <v>0</v>
      </c>
      <c r="W44" s="54" t="str">
        <f t="shared" si="7"/>
        <v/>
      </c>
      <c r="X44" s="54" t="str">
        <f t="shared" si="8"/>
        <v/>
      </c>
      <c r="Y44" s="27">
        <f t="shared" si="9"/>
        <v>0</v>
      </c>
    </row>
    <row r="45" spans="1:25" ht="12" customHeight="1" x14ac:dyDescent="0.2">
      <c r="A45" s="55">
        <f>'1a'!A45</f>
        <v>0</v>
      </c>
      <c r="B45" s="56">
        <f>'1a'!B45</f>
        <v>0</v>
      </c>
      <c r="C45" s="57">
        <f>'1a'!C45</f>
        <v>0</v>
      </c>
      <c r="D45" s="309"/>
      <c r="E45" s="10"/>
      <c r="F45" s="7"/>
      <c r="G45" s="15"/>
      <c r="H45" s="59" t="str">
        <f t="shared" si="0"/>
        <v/>
      </c>
      <c r="I45" s="13"/>
      <c r="J45" s="7"/>
      <c r="K45" s="15"/>
      <c r="L45" s="310" t="str">
        <f t="shared" si="1"/>
        <v/>
      </c>
      <c r="M45" s="310"/>
      <c r="N45" s="293"/>
      <c r="O45" s="294" t="str">
        <f t="shared" si="2"/>
        <v/>
      </c>
      <c r="P45" s="295"/>
      <c r="Q45" s="60" t="str">
        <f t="shared" si="10"/>
        <v/>
      </c>
      <c r="R45" s="67" t="str">
        <f t="shared" si="11"/>
        <v/>
      </c>
      <c r="S45" s="68" t="str">
        <f t="shared" si="3"/>
        <v/>
      </c>
      <c r="T45" s="27">
        <f t="shared" si="4"/>
        <v>0</v>
      </c>
      <c r="U45" s="27">
        <f t="shared" si="5"/>
        <v>0</v>
      </c>
      <c r="V45" s="27">
        <f t="shared" si="6"/>
        <v>0</v>
      </c>
      <c r="W45" s="54" t="str">
        <f t="shared" si="7"/>
        <v/>
      </c>
      <c r="X45" s="54" t="str">
        <f t="shared" si="8"/>
        <v/>
      </c>
      <c r="Y45" s="27">
        <f t="shared" si="9"/>
        <v>0</v>
      </c>
    </row>
    <row r="46" spans="1:25" ht="12" customHeight="1" x14ac:dyDescent="0.2">
      <c r="A46" s="55">
        <f>'1a'!A46</f>
        <v>0</v>
      </c>
      <c r="B46" s="56">
        <f>'1a'!B46</f>
        <v>0</v>
      </c>
      <c r="C46" s="57">
        <f>'1a'!C46</f>
        <v>0</v>
      </c>
      <c r="D46" s="309"/>
      <c r="E46" s="10"/>
      <c r="F46" s="7"/>
      <c r="G46" s="15"/>
      <c r="H46" s="59" t="str">
        <f t="shared" si="0"/>
        <v/>
      </c>
      <c r="I46" s="13"/>
      <c r="J46" s="7"/>
      <c r="K46" s="15"/>
      <c r="L46" s="310" t="str">
        <f t="shared" si="1"/>
        <v/>
      </c>
      <c r="M46" s="310"/>
      <c r="N46" s="293"/>
      <c r="O46" s="294" t="str">
        <f t="shared" si="2"/>
        <v/>
      </c>
      <c r="P46" s="295"/>
      <c r="Q46" s="60" t="str">
        <f t="shared" si="10"/>
        <v/>
      </c>
      <c r="R46" s="67" t="str">
        <f t="shared" si="11"/>
        <v/>
      </c>
      <c r="S46" s="68" t="str">
        <f t="shared" si="3"/>
        <v/>
      </c>
      <c r="T46" s="27">
        <f t="shared" si="4"/>
        <v>0</v>
      </c>
      <c r="U46" s="27">
        <f t="shared" si="5"/>
        <v>0</v>
      </c>
      <c r="V46" s="27">
        <f t="shared" si="6"/>
        <v>0</v>
      </c>
      <c r="W46" s="54" t="str">
        <f t="shared" si="7"/>
        <v/>
      </c>
      <c r="X46" s="54" t="str">
        <f t="shared" si="8"/>
        <v/>
      </c>
      <c r="Y46" s="27">
        <f t="shared" si="9"/>
        <v>0</v>
      </c>
    </row>
    <row r="47" spans="1:25" ht="12" customHeight="1" x14ac:dyDescent="0.2">
      <c r="A47" s="55">
        <f>'1a'!A47</f>
        <v>0</v>
      </c>
      <c r="B47" s="56">
        <f>'1a'!B47</f>
        <v>0</v>
      </c>
      <c r="C47" s="57">
        <f>'1a'!C47</f>
        <v>0</v>
      </c>
      <c r="D47" s="309"/>
      <c r="E47" s="10"/>
      <c r="F47" s="7"/>
      <c r="G47" s="15"/>
      <c r="H47" s="59" t="str">
        <f t="shared" si="0"/>
        <v/>
      </c>
      <c r="I47" s="13"/>
      <c r="J47" s="7"/>
      <c r="K47" s="15"/>
      <c r="L47" s="310" t="str">
        <f t="shared" si="1"/>
        <v/>
      </c>
      <c r="M47" s="310"/>
      <c r="N47" s="293"/>
      <c r="O47" s="294" t="str">
        <f t="shared" si="2"/>
        <v/>
      </c>
      <c r="P47" s="295"/>
      <c r="Q47" s="60" t="str">
        <f t="shared" si="10"/>
        <v/>
      </c>
      <c r="R47" s="67" t="str">
        <f t="shared" si="11"/>
        <v/>
      </c>
      <c r="S47" s="68" t="str">
        <f t="shared" si="3"/>
        <v/>
      </c>
      <c r="T47" s="27">
        <f t="shared" si="4"/>
        <v>0</v>
      </c>
      <c r="U47" s="27">
        <f t="shared" si="5"/>
        <v>0</v>
      </c>
      <c r="V47" s="27">
        <f t="shared" si="6"/>
        <v>0</v>
      </c>
      <c r="W47" s="54" t="str">
        <f t="shared" si="7"/>
        <v/>
      </c>
      <c r="X47" s="54" t="str">
        <f t="shared" si="8"/>
        <v/>
      </c>
      <c r="Y47" s="27">
        <f t="shared" si="9"/>
        <v>0</v>
      </c>
    </row>
    <row r="48" spans="1:25" ht="12" customHeight="1" x14ac:dyDescent="0.2">
      <c r="A48" s="55">
        <f>'1a'!A48</f>
        <v>0</v>
      </c>
      <c r="B48" s="56">
        <f>'1a'!B48</f>
        <v>0</v>
      </c>
      <c r="C48" s="57">
        <f>'1a'!C48</f>
        <v>0</v>
      </c>
      <c r="D48" s="309"/>
      <c r="E48" s="10"/>
      <c r="F48" s="7"/>
      <c r="G48" s="15"/>
      <c r="H48" s="59" t="str">
        <f t="shared" si="0"/>
        <v/>
      </c>
      <c r="I48" s="13"/>
      <c r="J48" s="7"/>
      <c r="K48" s="15"/>
      <c r="L48" s="310" t="str">
        <f t="shared" si="1"/>
        <v/>
      </c>
      <c r="M48" s="310"/>
      <c r="N48" s="293"/>
      <c r="O48" s="294" t="str">
        <f t="shared" si="2"/>
        <v/>
      </c>
      <c r="P48" s="295"/>
      <c r="Q48" s="60" t="str">
        <f t="shared" si="10"/>
        <v/>
      </c>
      <c r="R48" s="67" t="str">
        <f t="shared" si="11"/>
        <v/>
      </c>
      <c r="S48" s="68" t="str">
        <f t="shared" si="3"/>
        <v/>
      </c>
      <c r="T48" s="27">
        <f t="shared" si="4"/>
        <v>0</v>
      </c>
      <c r="U48" s="27">
        <f t="shared" si="5"/>
        <v>0</v>
      </c>
      <c r="V48" s="27">
        <f t="shared" si="6"/>
        <v>0</v>
      </c>
      <c r="W48" s="54" t="str">
        <f t="shared" si="7"/>
        <v/>
      </c>
      <c r="X48" s="54" t="str">
        <f t="shared" si="8"/>
        <v/>
      </c>
      <c r="Y48" s="27">
        <f t="shared" si="9"/>
        <v>0</v>
      </c>
    </row>
    <row r="49" spans="1:25" ht="12" customHeight="1" x14ac:dyDescent="0.2">
      <c r="A49" s="55">
        <f>'1a'!A49</f>
        <v>0</v>
      </c>
      <c r="B49" s="56">
        <f>'1a'!B49</f>
        <v>0</v>
      </c>
      <c r="C49" s="57">
        <f>'1a'!C49</f>
        <v>0</v>
      </c>
      <c r="D49" s="309"/>
      <c r="E49" s="10"/>
      <c r="F49" s="7"/>
      <c r="G49" s="15"/>
      <c r="H49" s="59" t="str">
        <f t="shared" si="0"/>
        <v/>
      </c>
      <c r="I49" s="13"/>
      <c r="J49" s="7"/>
      <c r="K49" s="15"/>
      <c r="L49" s="310" t="str">
        <f t="shared" si="1"/>
        <v/>
      </c>
      <c r="M49" s="310"/>
      <c r="N49" s="293"/>
      <c r="O49" s="294" t="str">
        <f t="shared" si="2"/>
        <v/>
      </c>
      <c r="P49" s="295"/>
      <c r="Q49" s="60" t="str">
        <f t="shared" si="10"/>
        <v/>
      </c>
      <c r="R49" s="67" t="str">
        <f t="shared" si="11"/>
        <v/>
      </c>
      <c r="S49" s="68" t="str">
        <f t="shared" si="3"/>
        <v/>
      </c>
      <c r="T49" s="27">
        <f t="shared" si="4"/>
        <v>0</v>
      </c>
      <c r="U49" s="27">
        <f t="shared" si="5"/>
        <v>0</v>
      </c>
      <c r="V49" s="27">
        <f t="shared" si="6"/>
        <v>0</v>
      </c>
      <c r="W49" s="54" t="str">
        <f t="shared" si="7"/>
        <v/>
      </c>
      <c r="X49" s="54" t="str">
        <f t="shared" si="8"/>
        <v/>
      </c>
      <c r="Y49" s="27">
        <f t="shared" si="9"/>
        <v>0</v>
      </c>
    </row>
    <row r="50" spans="1:25" ht="12" customHeight="1" x14ac:dyDescent="0.2">
      <c r="A50" s="55">
        <f>'1a'!A50</f>
        <v>0</v>
      </c>
      <c r="B50" s="56">
        <f>'1a'!B50</f>
        <v>0</v>
      </c>
      <c r="C50" s="57">
        <f>'1a'!C50</f>
        <v>0</v>
      </c>
      <c r="D50" s="309"/>
      <c r="E50" s="10"/>
      <c r="F50" s="7"/>
      <c r="G50" s="15"/>
      <c r="H50" s="59" t="str">
        <f t="shared" si="0"/>
        <v/>
      </c>
      <c r="I50" s="13"/>
      <c r="J50" s="7"/>
      <c r="K50" s="15"/>
      <c r="L50" s="310" t="str">
        <f t="shared" si="1"/>
        <v/>
      </c>
      <c r="M50" s="310"/>
      <c r="N50" s="293"/>
      <c r="O50" s="294" t="str">
        <f t="shared" si="2"/>
        <v/>
      </c>
      <c r="P50" s="295"/>
      <c r="Q50" s="60" t="str">
        <f t="shared" si="10"/>
        <v/>
      </c>
      <c r="R50" s="67" t="str">
        <f t="shared" si="11"/>
        <v/>
      </c>
      <c r="S50" s="68" t="str">
        <f t="shared" si="3"/>
        <v/>
      </c>
      <c r="T50" s="27">
        <f t="shared" si="4"/>
        <v>0</v>
      </c>
      <c r="U50" s="27">
        <f t="shared" si="5"/>
        <v>0</v>
      </c>
      <c r="V50" s="27">
        <f t="shared" si="6"/>
        <v>0</v>
      </c>
      <c r="W50" s="54" t="str">
        <f t="shared" si="7"/>
        <v/>
      </c>
      <c r="X50" s="54" t="str">
        <f t="shared" si="8"/>
        <v/>
      </c>
      <c r="Y50" s="27">
        <f t="shared" si="9"/>
        <v>0</v>
      </c>
    </row>
    <row r="51" spans="1:25" ht="12" customHeight="1" x14ac:dyDescent="0.2">
      <c r="A51" s="55">
        <f>'1a'!A51</f>
        <v>0</v>
      </c>
      <c r="B51" s="56">
        <f>'1a'!B51</f>
        <v>0</v>
      </c>
      <c r="C51" s="57">
        <f>'1a'!C51</f>
        <v>0</v>
      </c>
      <c r="D51" s="309"/>
      <c r="E51" s="10"/>
      <c r="F51" s="7"/>
      <c r="G51" s="15"/>
      <c r="H51" s="59" t="str">
        <f t="shared" si="0"/>
        <v/>
      </c>
      <c r="I51" s="13"/>
      <c r="J51" s="7"/>
      <c r="K51" s="15"/>
      <c r="L51" s="310" t="str">
        <f t="shared" si="1"/>
        <v/>
      </c>
      <c r="M51" s="310"/>
      <c r="N51" s="293"/>
      <c r="O51" s="294" t="str">
        <f t="shared" si="2"/>
        <v/>
      </c>
      <c r="P51" s="295"/>
      <c r="Q51" s="60" t="str">
        <f t="shared" si="10"/>
        <v/>
      </c>
      <c r="R51" s="67" t="str">
        <f t="shared" si="11"/>
        <v/>
      </c>
      <c r="S51" s="68" t="str">
        <f t="shared" si="3"/>
        <v/>
      </c>
      <c r="T51" s="27">
        <f t="shared" si="4"/>
        <v>0</v>
      </c>
      <c r="U51" s="27">
        <f t="shared" si="5"/>
        <v>0</v>
      </c>
      <c r="V51" s="27">
        <f t="shared" si="6"/>
        <v>0</v>
      </c>
      <c r="W51" s="54" t="str">
        <f t="shared" si="7"/>
        <v/>
      </c>
      <c r="X51" s="54" t="str">
        <f t="shared" si="8"/>
        <v/>
      </c>
      <c r="Y51" s="27">
        <f t="shared" si="9"/>
        <v>0</v>
      </c>
    </row>
    <row r="52" spans="1:25" ht="12" customHeight="1" x14ac:dyDescent="0.2">
      <c r="A52" s="55">
        <f>'1a'!A52</f>
        <v>0</v>
      </c>
      <c r="B52" s="56">
        <f>'1a'!B52</f>
        <v>0</v>
      </c>
      <c r="C52" s="57">
        <f>'1a'!C52</f>
        <v>0</v>
      </c>
      <c r="D52" s="309"/>
      <c r="E52" s="10"/>
      <c r="F52" s="7"/>
      <c r="G52" s="15"/>
      <c r="H52" s="59" t="str">
        <f t="shared" si="0"/>
        <v/>
      </c>
      <c r="I52" s="13"/>
      <c r="J52" s="7"/>
      <c r="K52" s="15"/>
      <c r="L52" s="310" t="str">
        <f t="shared" si="1"/>
        <v/>
      </c>
      <c r="M52" s="310"/>
      <c r="N52" s="293"/>
      <c r="O52" s="294" t="str">
        <f t="shared" si="2"/>
        <v/>
      </c>
      <c r="P52" s="295"/>
      <c r="Q52" s="60" t="str">
        <f t="shared" si="10"/>
        <v/>
      </c>
      <c r="R52" s="67" t="str">
        <f t="shared" si="11"/>
        <v/>
      </c>
      <c r="S52" s="68" t="str">
        <f t="shared" si="3"/>
        <v/>
      </c>
      <c r="T52" s="27">
        <f t="shared" si="4"/>
        <v>0</v>
      </c>
      <c r="U52" s="27">
        <f t="shared" si="5"/>
        <v>0</v>
      </c>
      <c r="V52" s="27">
        <f t="shared" si="6"/>
        <v>0</v>
      </c>
      <c r="W52" s="54" t="str">
        <f t="shared" si="7"/>
        <v/>
      </c>
      <c r="X52" s="54" t="str">
        <f t="shared" si="8"/>
        <v/>
      </c>
      <c r="Y52" s="27">
        <f t="shared" si="9"/>
        <v>0</v>
      </c>
    </row>
    <row r="53" spans="1:25" ht="12" customHeight="1" x14ac:dyDescent="0.2">
      <c r="A53" s="55">
        <f>'1a'!A53</f>
        <v>0</v>
      </c>
      <c r="B53" s="56">
        <f>'1a'!B53</f>
        <v>0</v>
      </c>
      <c r="C53" s="57">
        <f>'1a'!C53</f>
        <v>0</v>
      </c>
      <c r="D53" s="309"/>
      <c r="E53" s="10"/>
      <c r="F53" s="7"/>
      <c r="G53" s="15"/>
      <c r="H53" s="59" t="str">
        <f t="shared" si="0"/>
        <v/>
      </c>
      <c r="I53" s="13"/>
      <c r="J53" s="7"/>
      <c r="K53" s="15"/>
      <c r="L53" s="310" t="str">
        <f t="shared" si="1"/>
        <v/>
      </c>
      <c r="M53" s="310"/>
      <c r="N53" s="293"/>
      <c r="O53" s="294" t="str">
        <f t="shared" si="2"/>
        <v/>
      </c>
      <c r="P53" s="295"/>
      <c r="Q53" s="60" t="str">
        <f t="shared" si="10"/>
        <v/>
      </c>
      <c r="R53" s="67" t="str">
        <f t="shared" si="11"/>
        <v/>
      </c>
      <c r="S53" s="68" t="str">
        <f t="shared" si="3"/>
        <v/>
      </c>
      <c r="T53" s="27">
        <f t="shared" si="4"/>
        <v>0</v>
      </c>
      <c r="U53" s="27">
        <f t="shared" si="5"/>
        <v>0</v>
      </c>
      <c r="V53" s="27">
        <f t="shared" si="6"/>
        <v>0</v>
      </c>
      <c r="W53" s="54" t="str">
        <f t="shared" si="7"/>
        <v/>
      </c>
      <c r="X53" s="54" t="str">
        <f t="shared" si="8"/>
        <v/>
      </c>
      <c r="Y53" s="27">
        <f t="shared" si="9"/>
        <v>0</v>
      </c>
    </row>
    <row r="54" spans="1:25" ht="12" customHeight="1" x14ac:dyDescent="0.2">
      <c r="A54" s="55">
        <f>'1a'!A54</f>
        <v>0</v>
      </c>
      <c r="B54" s="56">
        <f>'1a'!B54</f>
        <v>0</v>
      </c>
      <c r="C54" s="57">
        <f>'1a'!C54</f>
        <v>0</v>
      </c>
      <c r="D54" s="309"/>
      <c r="E54" s="10"/>
      <c r="F54" s="7"/>
      <c r="G54" s="15"/>
      <c r="H54" s="59" t="str">
        <f t="shared" si="0"/>
        <v/>
      </c>
      <c r="I54" s="13"/>
      <c r="J54" s="7"/>
      <c r="K54" s="15"/>
      <c r="L54" s="310" t="str">
        <f t="shared" si="1"/>
        <v/>
      </c>
      <c r="M54" s="310"/>
      <c r="N54" s="293"/>
      <c r="O54" s="294" t="str">
        <f t="shared" si="2"/>
        <v/>
      </c>
      <c r="P54" s="295"/>
      <c r="Q54" s="60" t="str">
        <f t="shared" si="10"/>
        <v/>
      </c>
      <c r="R54" s="67" t="str">
        <f t="shared" si="11"/>
        <v/>
      </c>
      <c r="S54" s="68" t="str">
        <f t="shared" si="3"/>
        <v/>
      </c>
      <c r="T54" s="27">
        <f t="shared" si="4"/>
        <v>0</v>
      </c>
      <c r="U54" s="27">
        <f t="shared" si="5"/>
        <v>0</v>
      </c>
      <c r="V54" s="27">
        <f t="shared" si="6"/>
        <v>0</v>
      </c>
      <c r="W54" s="54" t="str">
        <f t="shared" si="7"/>
        <v/>
      </c>
      <c r="X54" s="54" t="str">
        <f t="shared" si="8"/>
        <v/>
      </c>
      <c r="Y54" s="27">
        <f t="shared" si="9"/>
        <v>0</v>
      </c>
    </row>
    <row r="55" spans="1:25" ht="12" customHeight="1" x14ac:dyDescent="0.2">
      <c r="A55" s="55">
        <f>'1a'!A55</f>
        <v>0</v>
      </c>
      <c r="B55" s="56">
        <f>'1a'!B55</f>
        <v>0</v>
      </c>
      <c r="C55" s="57">
        <f>'1a'!C55</f>
        <v>0</v>
      </c>
      <c r="D55" s="309"/>
      <c r="E55" s="10"/>
      <c r="F55" s="7"/>
      <c r="G55" s="15"/>
      <c r="H55" s="59" t="str">
        <f t="shared" si="0"/>
        <v/>
      </c>
      <c r="I55" s="13"/>
      <c r="J55" s="7"/>
      <c r="K55" s="15"/>
      <c r="L55" s="310" t="str">
        <f t="shared" si="1"/>
        <v/>
      </c>
      <c r="M55" s="310"/>
      <c r="N55" s="293"/>
      <c r="O55" s="294" t="str">
        <f t="shared" si="2"/>
        <v/>
      </c>
      <c r="P55" s="295"/>
      <c r="Q55" s="60" t="str">
        <f t="shared" si="10"/>
        <v/>
      </c>
      <c r="R55" s="67" t="str">
        <f t="shared" si="11"/>
        <v/>
      </c>
      <c r="S55" s="68" t="str">
        <f t="shared" si="3"/>
        <v/>
      </c>
      <c r="T55" s="27">
        <f t="shared" si="4"/>
        <v>0</v>
      </c>
      <c r="U55" s="27">
        <f t="shared" si="5"/>
        <v>0</v>
      </c>
      <c r="V55" s="27">
        <f t="shared" si="6"/>
        <v>0</v>
      </c>
      <c r="W55" s="54" t="str">
        <f t="shared" si="7"/>
        <v/>
      </c>
      <c r="X55" s="54" t="str">
        <f t="shared" si="8"/>
        <v/>
      </c>
      <c r="Y55" s="27">
        <f t="shared" si="9"/>
        <v>0</v>
      </c>
    </row>
    <row r="56" spans="1:25" ht="12" customHeight="1" x14ac:dyDescent="0.2">
      <c r="A56" s="55">
        <f>'1a'!A56</f>
        <v>0</v>
      </c>
      <c r="B56" s="56">
        <f>'1a'!B56</f>
        <v>0</v>
      </c>
      <c r="C56" s="57">
        <f>'1a'!C56</f>
        <v>0</v>
      </c>
      <c r="D56" s="309"/>
      <c r="E56" s="10"/>
      <c r="F56" s="7"/>
      <c r="G56" s="15"/>
      <c r="H56" s="59" t="str">
        <f t="shared" si="0"/>
        <v/>
      </c>
      <c r="I56" s="13"/>
      <c r="J56" s="7"/>
      <c r="K56" s="15"/>
      <c r="L56" s="310" t="str">
        <f t="shared" si="1"/>
        <v/>
      </c>
      <c r="M56" s="310"/>
      <c r="N56" s="293"/>
      <c r="O56" s="294" t="str">
        <f t="shared" si="2"/>
        <v/>
      </c>
      <c r="P56" s="295"/>
      <c r="Q56" s="60" t="str">
        <f t="shared" si="10"/>
        <v/>
      </c>
      <c r="R56" s="61" t="str">
        <f t="shared" si="11"/>
        <v/>
      </c>
      <c r="S56" s="62" t="str">
        <f t="shared" si="3"/>
        <v/>
      </c>
      <c r="T56" s="27">
        <f t="shared" si="4"/>
        <v>0</v>
      </c>
      <c r="U56" s="27">
        <f t="shared" si="5"/>
        <v>0</v>
      </c>
      <c r="V56" s="27">
        <f t="shared" si="6"/>
        <v>0</v>
      </c>
      <c r="W56" s="54" t="str">
        <f t="shared" si="7"/>
        <v/>
      </c>
      <c r="X56" s="54" t="str">
        <f t="shared" si="8"/>
        <v/>
      </c>
      <c r="Y56" s="27">
        <f t="shared" si="9"/>
        <v>0</v>
      </c>
    </row>
    <row r="57" spans="1:25" ht="12" customHeight="1" x14ac:dyDescent="0.2">
      <c r="A57" s="55">
        <f>'1a'!A57</f>
        <v>0</v>
      </c>
      <c r="B57" s="56">
        <f>'1a'!B57</f>
        <v>0</v>
      </c>
      <c r="C57" s="57">
        <f>'1a'!C57</f>
        <v>0</v>
      </c>
      <c r="D57" s="309"/>
      <c r="E57" s="10"/>
      <c r="F57" s="7"/>
      <c r="G57" s="15"/>
      <c r="H57" s="59" t="str">
        <f t="shared" si="0"/>
        <v/>
      </c>
      <c r="I57" s="13"/>
      <c r="J57" s="7"/>
      <c r="K57" s="15"/>
      <c r="L57" s="310" t="str">
        <f t="shared" si="1"/>
        <v/>
      </c>
      <c r="M57" s="310"/>
      <c r="N57" s="293"/>
      <c r="O57" s="294" t="str">
        <f t="shared" si="2"/>
        <v/>
      </c>
      <c r="P57" s="295"/>
      <c r="Q57" s="60" t="str">
        <f t="shared" si="10"/>
        <v/>
      </c>
      <c r="R57" s="61" t="str">
        <f t="shared" si="11"/>
        <v/>
      </c>
      <c r="S57" s="62" t="str">
        <f t="shared" si="3"/>
        <v/>
      </c>
      <c r="T57" s="27">
        <f t="shared" si="4"/>
        <v>0</v>
      </c>
      <c r="U57" s="27">
        <f t="shared" si="5"/>
        <v>0</v>
      </c>
      <c r="V57" s="27">
        <f t="shared" si="6"/>
        <v>0</v>
      </c>
      <c r="W57" s="54" t="str">
        <f t="shared" si="7"/>
        <v/>
      </c>
      <c r="X57" s="54" t="str">
        <f t="shared" si="8"/>
        <v/>
      </c>
      <c r="Y57" s="27">
        <f t="shared" si="9"/>
        <v>0</v>
      </c>
    </row>
    <row r="58" spans="1:25" ht="12" customHeight="1" thickBot="1" x14ac:dyDescent="0.25">
      <c r="A58" s="194">
        <f>'1a'!A58</f>
        <v>0</v>
      </c>
      <c r="B58" s="195">
        <f>'1a'!B58</f>
        <v>0</v>
      </c>
      <c r="C58" s="196">
        <f>'1a'!C58</f>
        <v>0</v>
      </c>
      <c r="D58" s="311"/>
      <c r="E58" s="197"/>
      <c r="F58" s="198"/>
      <c r="G58" s="199"/>
      <c r="H58" s="200" t="str">
        <f t="shared" si="0"/>
        <v/>
      </c>
      <c r="I58" s="201"/>
      <c r="J58" s="198"/>
      <c r="K58" s="199"/>
      <c r="L58" s="312" t="str">
        <f t="shared" si="1"/>
        <v/>
      </c>
      <c r="M58" s="312"/>
      <c r="N58" s="300"/>
      <c r="O58" s="301" t="str">
        <f t="shared" si="2"/>
        <v/>
      </c>
      <c r="P58" s="302"/>
      <c r="Q58" s="203" t="str">
        <f t="shared" si="10"/>
        <v/>
      </c>
      <c r="R58" s="205" t="str">
        <f t="shared" si="11"/>
        <v/>
      </c>
      <c r="S58" s="206" t="str">
        <f t="shared" si="3"/>
        <v/>
      </c>
      <c r="T58" s="27">
        <f t="shared" si="4"/>
        <v>0</v>
      </c>
      <c r="U58" s="27">
        <f t="shared" si="5"/>
        <v>0</v>
      </c>
      <c r="V58" s="27">
        <f t="shared" si="6"/>
        <v>0</v>
      </c>
      <c r="W58" s="54" t="str">
        <f t="shared" si="7"/>
        <v/>
      </c>
      <c r="X58" s="54" t="str">
        <f t="shared" si="8"/>
        <v/>
      </c>
      <c r="Y58" s="27">
        <f t="shared" si="9"/>
        <v>0</v>
      </c>
    </row>
    <row r="59" spans="1:25" ht="3" customHeight="1" thickBot="1" x14ac:dyDescent="0.25">
      <c r="A59" s="26"/>
      <c r="B59" s="26"/>
      <c r="C59" s="26"/>
      <c r="D59" s="26"/>
      <c r="E59" s="26"/>
      <c r="F59" s="26"/>
      <c r="G59" s="26"/>
      <c r="H59" s="26"/>
      <c r="I59" s="26"/>
      <c r="J59" s="26"/>
      <c r="K59" s="26"/>
      <c r="L59" s="26"/>
      <c r="M59" s="26"/>
      <c r="N59" s="26"/>
      <c r="O59" s="26"/>
      <c r="P59" s="26"/>
      <c r="Q59" s="26"/>
      <c r="R59" s="26"/>
      <c r="S59" s="26"/>
      <c r="T59" s="26"/>
    </row>
    <row r="60" spans="1:25"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82"/>
      <c r="P60" s="177"/>
      <c r="Q60" s="182"/>
      <c r="R60" s="177"/>
      <c r="S60" s="178"/>
      <c r="T60" s="33"/>
    </row>
    <row r="61" spans="1:25" x14ac:dyDescent="0.2">
      <c r="A61" s="186"/>
      <c r="B61" s="483" t="s">
        <v>20</v>
      </c>
      <c r="C61" s="483"/>
      <c r="D61" s="189" t="s">
        <v>785</v>
      </c>
      <c r="E61" s="176">
        <f>COUNTIF(R9:R58,"&lt;2")</f>
        <v>0</v>
      </c>
      <c r="F61" s="190" t="str">
        <f>VLOOKUP(E61,A68:B169,2)</f>
        <v>SIFIR</v>
      </c>
      <c r="G61" s="191"/>
      <c r="H61" s="190"/>
      <c r="I61" s="190"/>
      <c r="J61" s="190"/>
      <c r="K61" s="190"/>
      <c r="L61" s="190"/>
      <c r="M61" s="190"/>
      <c r="N61" s="190"/>
      <c r="O61" s="481" t="s">
        <v>31</v>
      </c>
      <c r="P61" s="481"/>
      <c r="Q61" s="481"/>
      <c r="R61" s="481"/>
      <c r="S61" s="482"/>
      <c r="U61" s="65"/>
    </row>
    <row r="62" spans="1:25" x14ac:dyDescent="0.2">
      <c r="A62" s="186"/>
      <c r="B62" s="483" t="s">
        <v>21</v>
      </c>
      <c r="C62" s="483"/>
      <c r="D62" s="189" t="s">
        <v>785</v>
      </c>
      <c r="E62" s="176" t="s">
        <v>22</v>
      </c>
      <c r="F62" s="192">
        <f>ROUND((E60*100)/ANASAYFA!$K$16,0)</f>
        <v>100</v>
      </c>
      <c r="G62" s="486" t="s">
        <v>25</v>
      </c>
      <c r="H62" s="486"/>
      <c r="I62" s="487" t="str">
        <f>VLOOKUP(T62,A68:B169,2)</f>
        <v>YÜZ</v>
      </c>
      <c r="J62" s="487"/>
      <c r="K62" s="487"/>
      <c r="L62" s="487"/>
      <c r="M62" s="190"/>
      <c r="N62" s="190"/>
      <c r="O62" s="514" t="str">
        <f>P5</f>
        <v>01/03/2019</v>
      </c>
      <c r="P62" s="514"/>
      <c r="Q62" s="514"/>
      <c r="R62" s="514"/>
      <c r="S62" s="599"/>
      <c r="T62" s="54">
        <f>ROUND(F62,0)</f>
        <v>100</v>
      </c>
    </row>
    <row r="63" spans="1:25" x14ac:dyDescent="0.2">
      <c r="A63" s="186"/>
      <c r="B63" s="484" t="s">
        <v>27</v>
      </c>
      <c r="C63" s="484"/>
      <c r="D63" s="221"/>
      <c r="E63" s="222"/>
      <c r="F63" s="222"/>
      <c r="G63" s="222"/>
      <c r="H63" s="222"/>
      <c r="I63" s="222"/>
      <c r="J63" s="223"/>
      <c r="K63" s="222"/>
      <c r="L63" s="222"/>
      <c r="M63" s="222"/>
      <c r="N63" s="222"/>
      <c r="O63" s="481" t="str">
        <f>ANASAYFA!$K$10</f>
        <v>Erol ESATOĞLU</v>
      </c>
      <c r="P63" s="481"/>
      <c r="Q63" s="481"/>
      <c r="R63" s="481"/>
      <c r="S63" s="482"/>
      <c r="T63" s="33"/>
    </row>
    <row r="64" spans="1:25" x14ac:dyDescent="0.2">
      <c r="A64" s="186"/>
      <c r="B64" s="485" t="s">
        <v>28</v>
      </c>
      <c r="C64" s="485"/>
      <c r="D64" s="188" t="s">
        <v>785</v>
      </c>
      <c r="E64" s="485" t="str">
        <f>T(I5)</f>
        <v/>
      </c>
      <c r="F64" s="485"/>
      <c r="G64" s="485"/>
      <c r="H64" s="485"/>
      <c r="I64" s="485"/>
      <c r="J64" s="485"/>
      <c r="K64" s="480"/>
      <c r="L64" s="480"/>
      <c r="M64" s="480"/>
      <c r="N64" s="480"/>
      <c r="O64" s="481" t="s">
        <v>4</v>
      </c>
      <c r="P64" s="481"/>
      <c r="Q64" s="481"/>
      <c r="R64" s="481"/>
      <c r="S64" s="482"/>
      <c r="T64" s="33"/>
    </row>
    <row r="65" spans="1:20" ht="3.75" customHeight="1" thickBot="1" x14ac:dyDescent="0.25">
      <c r="A65" s="187"/>
      <c r="B65" s="179"/>
      <c r="C65" s="179"/>
      <c r="D65" s="179"/>
      <c r="E65" s="179"/>
      <c r="F65" s="179"/>
      <c r="G65" s="179"/>
      <c r="H65" s="179"/>
      <c r="I65" s="179"/>
      <c r="J65" s="183"/>
      <c r="K65" s="184"/>
      <c r="L65" s="179"/>
      <c r="M65" s="179"/>
      <c r="N65" s="179"/>
      <c r="O65" s="179"/>
      <c r="P65" s="179"/>
      <c r="Q65" s="179"/>
      <c r="R65" s="179"/>
      <c r="S65" s="180"/>
      <c r="T65" s="33"/>
    </row>
    <row r="66" spans="1:20" x14ac:dyDescent="0.2">
      <c r="A66" s="26"/>
      <c r="B66" s="26"/>
      <c r="C66" s="26"/>
      <c r="D66" s="26"/>
      <c r="E66" s="26"/>
      <c r="F66" s="26"/>
      <c r="G66" s="26"/>
      <c r="H66" s="26"/>
      <c r="I66" s="26"/>
      <c r="J66" s="26"/>
      <c r="K66" s="26"/>
      <c r="L66" s="26"/>
      <c r="M66" s="26"/>
      <c r="N66" s="26"/>
      <c r="O66" s="26"/>
      <c r="P66" s="26"/>
      <c r="Q66" s="26"/>
      <c r="R66" s="26"/>
      <c r="S66" s="26"/>
      <c r="T66" s="26"/>
    </row>
    <row r="67" spans="1:20" x14ac:dyDescent="0.2">
      <c r="A67" s="66"/>
      <c r="C67" s="26"/>
      <c r="D67" s="26"/>
      <c r="E67" s="26"/>
      <c r="F67" s="26"/>
      <c r="G67" s="26"/>
      <c r="H67" s="26"/>
      <c r="I67" s="26"/>
      <c r="J67" s="26"/>
      <c r="K67" s="26"/>
      <c r="L67" s="26"/>
      <c r="M67" s="26"/>
      <c r="N67" s="26"/>
      <c r="O67" s="26"/>
      <c r="P67" s="26"/>
      <c r="Q67" s="26"/>
      <c r="R67" s="26"/>
      <c r="S67" s="26"/>
      <c r="T67" s="26"/>
    </row>
    <row r="68" spans="1:20" ht="1.5" customHeight="1" x14ac:dyDescent="0.2">
      <c r="A68" s="27">
        <v>0</v>
      </c>
      <c r="B68" s="27" t="s">
        <v>29</v>
      </c>
      <c r="C68" s="26"/>
      <c r="D68" s="26"/>
      <c r="E68" s="26"/>
      <c r="F68" s="26"/>
      <c r="G68" s="26"/>
      <c r="H68" s="26"/>
      <c r="I68" s="26"/>
      <c r="J68" s="26"/>
      <c r="K68" s="26"/>
      <c r="L68" s="26"/>
      <c r="M68" s="26"/>
      <c r="N68" s="26"/>
      <c r="O68" s="26"/>
      <c r="P68" s="26"/>
      <c r="Q68" s="26"/>
      <c r="R68" s="26"/>
      <c r="S68" s="26"/>
      <c r="T68" s="26"/>
    </row>
    <row r="69" spans="1:20" ht="1.5" customHeight="1" x14ac:dyDescent="0.2">
      <c r="A69" s="27">
        <v>1</v>
      </c>
      <c r="B69" s="27" t="s">
        <v>24</v>
      </c>
      <c r="C69" s="26"/>
      <c r="D69" s="26"/>
      <c r="E69" s="26"/>
      <c r="F69" s="26"/>
      <c r="G69" s="26"/>
      <c r="H69" s="26"/>
      <c r="I69" s="26"/>
      <c r="J69" s="26"/>
      <c r="K69" s="26"/>
      <c r="L69" s="26"/>
      <c r="M69" s="26"/>
      <c r="N69" s="26"/>
      <c r="O69" s="26"/>
      <c r="P69" s="26"/>
      <c r="Q69" s="26"/>
      <c r="R69" s="26"/>
      <c r="S69" s="26"/>
      <c r="T69" s="26"/>
    </row>
    <row r="70" spans="1:20" ht="1.5" customHeight="1" x14ac:dyDescent="0.2">
      <c r="A70" s="27">
        <v>2</v>
      </c>
      <c r="B70" s="27" t="s">
        <v>51</v>
      </c>
      <c r="C70" s="26"/>
      <c r="D70" s="26"/>
      <c r="E70" s="26"/>
      <c r="F70" s="26"/>
      <c r="G70" s="26"/>
      <c r="H70" s="26"/>
      <c r="I70" s="26"/>
      <c r="J70" s="26"/>
      <c r="K70" s="26"/>
      <c r="L70" s="26"/>
      <c r="M70" s="26"/>
      <c r="N70" s="26"/>
      <c r="O70" s="26"/>
      <c r="P70" s="26"/>
      <c r="Q70" s="26"/>
      <c r="R70" s="26"/>
      <c r="S70" s="26"/>
      <c r="T70" s="26"/>
    </row>
    <row r="71" spans="1:20" ht="1.5" customHeight="1" x14ac:dyDescent="0.2">
      <c r="A71" s="27">
        <v>3</v>
      </c>
      <c r="B71" s="27" t="s">
        <v>38</v>
      </c>
      <c r="C71" s="26"/>
      <c r="D71" s="26"/>
      <c r="E71" s="26"/>
      <c r="F71" s="26"/>
      <c r="G71" s="26"/>
      <c r="H71" s="26"/>
      <c r="I71" s="26"/>
      <c r="J71" s="26"/>
      <c r="K71" s="26"/>
      <c r="L71" s="26"/>
      <c r="M71" s="26"/>
      <c r="N71" s="26"/>
      <c r="O71" s="26"/>
      <c r="P71" s="26"/>
      <c r="Q71" s="26"/>
      <c r="R71" s="26"/>
      <c r="S71" s="26"/>
      <c r="T71" s="26"/>
    </row>
    <row r="72" spans="1:20" ht="1.5" customHeight="1" x14ac:dyDescent="0.2">
      <c r="A72" s="27">
        <v>4</v>
      </c>
      <c r="B72" s="27" t="s">
        <v>43</v>
      </c>
      <c r="C72" s="26"/>
      <c r="D72" s="26"/>
      <c r="E72" s="26"/>
      <c r="F72" s="26"/>
      <c r="G72" s="26"/>
      <c r="H72" s="26"/>
      <c r="I72" s="26"/>
      <c r="J72" s="26"/>
      <c r="K72" s="26"/>
      <c r="L72" s="26"/>
      <c r="M72" s="26"/>
      <c r="N72" s="26"/>
      <c r="O72" s="26"/>
      <c r="P72" s="26"/>
      <c r="Q72" s="26"/>
      <c r="R72" s="26"/>
      <c r="S72" s="26"/>
      <c r="T72" s="26"/>
    </row>
    <row r="73" spans="1:20" ht="1.5" customHeight="1" x14ac:dyDescent="0.2">
      <c r="A73" s="27">
        <v>5</v>
      </c>
      <c r="B73" s="27" t="s">
        <v>52</v>
      </c>
    </row>
    <row r="74" spans="1:20" ht="1.5" customHeight="1" x14ac:dyDescent="0.2">
      <c r="A74" s="27">
        <v>6</v>
      </c>
      <c r="B74" s="27" t="s">
        <v>42</v>
      </c>
    </row>
    <row r="75" spans="1:20" ht="1.5" customHeight="1" x14ac:dyDescent="0.2">
      <c r="A75" s="27">
        <v>7</v>
      </c>
      <c r="B75" s="27" t="s">
        <v>39</v>
      </c>
    </row>
    <row r="76" spans="1:20" ht="1.5" customHeight="1" x14ac:dyDescent="0.2">
      <c r="A76" s="27">
        <v>8</v>
      </c>
      <c r="B76" s="27" t="s">
        <v>48</v>
      </c>
    </row>
    <row r="77" spans="1:20" ht="1.5" customHeight="1" x14ac:dyDescent="0.2">
      <c r="A77" s="27">
        <v>9</v>
      </c>
      <c r="B77" s="27" t="s">
        <v>46</v>
      </c>
    </row>
    <row r="78" spans="1:20" ht="1.5" customHeight="1" x14ac:dyDescent="0.2">
      <c r="A78" s="27">
        <v>10</v>
      </c>
      <c r="B78" s="27" t="s">
        <v>40</v>
      </c>
    </row>
    <row r="79" spans="1:20" ht="1.5" customHeight="1" x14ac:dyDescent="0.2">
      <c r="A79" s="27">
        <v>11</v>
      </c>
      <c r="B79" s="27" t="s">
        <v>53</v>
      </c>
    </row>
    <row r="80" spans="1:20"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55" ht="1.5" customHeight="1" x14ac:dyDescent="0.2">
      <c r="A161" s="27">
        <v>93</v>
      </c>
      <c r="B161" s="27" t="s">
        <v>127</v>
      </c>
    </row>
    <row r="162" spans="1:55" ht="1.5" customHeight="1" x14ac:dyDescent="0.2">
      <c r="A162" s="27">
        <v>94</v>
      </c>
      <c r="B162" s="27" t="s">
        <v>26</v>
      </c>
    </row>
    <row r="163" spans="1:55" ht="1.5" customHeight="1" x14ac:dyDescent="0.2">
      <c r="A163" s="27">
        <v>95</v>
      </c>
      <c r="B163" s="27" t="s">
        <v>128</v>
      </c>
    </row>
    <row r="164" spans="1:55" ht="1.5" customHeight="1" x14ac:dyDescent="0.2">
      <c r="A164" s="27">
        <v>96</v>
      </c>
      <c r="B164" s="27" t="s">
        <v>129</v>
      </c>
    </row>
    <row r="165" spans="1:55" ht="1.5" customHeight="1" x14ac:dyDescent="0.2">
      <c r="A165" s="27">
        <v>97</v>
      </c>
      <c r="B165" s="27" t="s">
        <v>130</v>
      </c>
    </row>
    <row r="166" spans="1:55" ht="1.5" customHeight="1" x14ac:dyDescent="0.2">
      <c r="A166" s="27">
        <v>98</v>
      </c>
      <c r="B166" s="27" t="s">
        <v>131</v>
      </c>
    </row>
    <row r="167" spans="1:55" ht="1.5" customHeight="1" x14ac:dyDescent="0.2">
      <c r="A167" s="27">
        <v>99</v>
      </c>
      <c r="B167" s="27" t="s">
        <v>132</v>
      </c>
    </row>
    <row r="168" spans="1:55" ht="2.25" customHeight="1" x14ac:dyDescent="0.2">
      <c r="A168" s="27">
        <v>100</v>
      </c>
      <c r="B168" s="27" t="s">
        <v>30</v>
      </c>
    </row>
    <row r="169" spans="1:55" x14ac:dyDescent="0.2">
      <c r="BC169" s="54"/>
    </row>
  </sheetData>
  <sheetProtection password="CCFA" sheet="1" objects="1" scenarios="1"/>
  <mergeCells count="37">
    <mergeCell ref="D5:H5"/>
    <mergeCell ref="D4:H4"/>
    <mergeCell ref="E7:H7"/>
    <mergeCell ref="D7:D8"/>
    <mergeCell ref="I7:K7"/>
    <mergeCell ref="I5:O5"/>
    <mergeCell ref="I4:O4"/>
    <mergeCell ref="A5:B5"/>
    <mergeCell ref="A7:A8"/>
    <mergeCell ref="B7:C7"/>
    <mergeCell ref="N7:N8"/>
    <mergeCell ref="M7:M8"/>
    <mergeCell ref="A1:S1"/>
    <mergeCell ref="A4:B4"/>
    <mergeCell ref="A2:H2"/>
    <mergeCell ref="I2:S2"/>
    <mergeCell ref="P4:S4"/>
    <mergeCell ref="I62:L62"/>
    <mergeCell ref="U1:W1"/>
    <mergeCell ref="U2:W2"/>
    <mergeCell ref="O61:S61"/>
    <mergeCell ref="O62:S62"/>
    <mergeCell ref="P7:P8"/>
    <mergeCell ref="Q7:Q8"/>
    <mergeCell ref="O7:O8"/>
    <mergeCell ref="P5:S5"/>
    <mergeCell ref="R7:S7"/>
    <mergeCell ref="O63:S63"/>
    <mergeCell ref="O64:S64"/>
    <mergeCell ref="B60:C60"/>
    <mergeCell ref="B61:C61"/>
    <mergeCell ref="B62:C62"/>
    <mergeCell ref="B63:C63"/>
    <mergeCell ref="E64:J64"/>
    <mergeCell ref="K64:N64"/>
    <mergeCell ref="B64:C64"/>
    <mergeCell ref="G62:H62"/>
  </mergeCells>
  <phoneticPr fontId="0" type="noConversion"/>
  <conditionalFormatting sqref="A9:C58">
    <cfRule type="cellIs" dxfId="33"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AC163"/>
  <sheetViews>
    <sheetView workbookViewId="0">
      <pane xSplit="3" ySplit="8" topLeftCell="E9" activePane="bottomRight" state="frozen"/>
      <selection activeCell="E64" sqref="E64:P64"/>
      <selection pane="topRight" activeCell="E64" sqref="E64:P64"/>
      <selection pane="bottomLeft" activeCell="E64" sqref="E64:P64"/>
      <selection pane="bottomRight" activeCell="E14" sqref="E14"/>
    </sheetView>
  </sheetViews>
  <sheetFormatPr defaultRowHeight="12.75" x14ac:dyDescent="0.2"/>
  <cols>
    <col min="1" max="1" width="2.85546875" style="27" customWidth="1"/>
    <col min="2" max="2" width="4.85546875" style="27" customWidth="1"/>
    <col min="3" max="3" width="17.85546875" style="27" customWidth="1"/>
    <col min="4" max="4" width="3.28515625" style="27" hidden="1" customWidth="1"/>
    <col min="5" max="5" width="70.85546875" style="27" customWidth="1"/>
    <col min="6" max="8" width="3.28515625" style="27" hidden="1" customWidth="1"/>
    <col min="9" max="12" width="3.28515625" style="27" customWidth="1"/>
    <col min="13" max="14" width="3.28515625" style="27" hidden="1" customWidth="1"/>
    <col min="15" max="15" width="4.42578125" style="27" customWidth="1"/>
    <col min="16" max="16" width="4.140625" style="27" customWidth="1"/>
    <col min="17" max="17" width="5.140625" style="27" hidden="1" customWidth="1"/>
    <col min="18" max="18" width="5.140625" style="27" customWidth="1"/>
    <col min="19" max="19" width="5.42578125" style="27" customWidth="1"/>
    <col min="20" max="21" width="3.7109375" style="27" customWidth="1"/>
    <col min="22" max="22" width="5.28515625" style="27" customWidth="1"/>
    <col min="23" max="23" width="4.28515625" style="27" customWidth="1"/>
    <col min="24" max="29" width="3.28515625" style="27" hidden="1" customWidth="1"/>
    <col min="30" max="16384" width="9.140625" style="27"/>
  </cols>
  <sheetData>
    <row r="1" spans="1:29"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Y1" s="587"/>
      <c r="Z1" s="588"/>
    </row>
    <row r="2" spans="1:29" ht="17.25" customHeight="1" x14ac:dyDescent="0.25">
      <c r="A2" s="576" t="str">
        <f>ANASAYFA!$K$5</f>
        <v>2018-2019 Eğitim Öğretim Yılı</v>
      </c>
      <c r="B2" s="576"/>
      <c r="C2" s="576"/>
      <c r="D2" s="576"/>
      <c r="E2" s="576"/>
      <c r="F2" s="576"/>
      <c r="G2" s="576"/>
      <c r="H2" s="576"/>
      <c r="I2" s="576"/>
      <c r="J2" s="576"/>
      <c r="K2" s="576"/>
      <c r="L2" s="576"/>
      <c r="M2" s="576"/>
      <c r="N2" s="576"/>
      <c r="O2" s="576"/>
      <c r="P2" s="576"/>
      <c r="Q2" s="576"/>
      <c r="R2" s="576"/>
      <c r="S2" s="576"/>
      <c r="T2" s="576"/>
      <c r="U2" s="576"/>
      <c r="V2" s="576"/>
      <c r="W2" s="576"/>
    </row>
    <row r="3" spans="1:29" ht="5.25" customHeight="1" x14ac:dyDescent="0.25">
      <c r="A3" s="29"/>
      <c r="B3" s="29"/>
      <c r="C3" s="29"/>
      <c r="D3" s="29"/>
      <c r="E3" s="29"/>
      <c r="F3" s="29"/>
      <c r="G3" s="29"/>
      <c r="H3" s="29"/>
      <c r="I3" s="29"/>
      <c r="J3" s="29"/>
      <c r="K3" s="29"/>
      <c r="L3" s="29"/>
      <c r="M3" s="29"/>
      <c r="N3" s="29"/>
      <c r="O3" s="29"/>
      <c r="P3" s="29"/>
      <c r="Q3" s="29"/>
      <c r="R3" s="29"/>
      <c r="S3" s="29"/>
    </row>
    <row r="4" spans="1:29" ht="16.5" customHeight="1" x14ac:dyDescent="0.2">
      <c r="A4" s="488" t="s">
        <v>7</v>
      </c>
      <c r="B4" s="488"/>
      <c r="C4" s="30" t="s">
        <v>6</v>
      </c>
      <c r="D4" s="488" t="s">
        <v>8</v>
      </c>
      <c r="E4" s="488"/>
      <c r="F4" s="488"/>
      <c r="G4" s="488"/>
      <c r="H4" s="488"/>
      <c r="I4" s="31"/>
      <c r="J4" s="488" t="s">
        <v>9</v>
      </c>
      <c r="K4" s="488"/>
      <c r="L4" s="488"/>
      <c r="M4" s="488"/>
      <c r="N4" s="488"/>
      <c r="O4" s="488"/>
      <c r="P4" s="488"/>
      <c r="Q4" s="488" t="s">
        <v>10</v>
      </c>
      <c r="R4" s="488"/>
      <c r="S4" s="488"/>
      <c r="T4" s="488"/>
      <c r="U4" s="488"/>
    </row>
    <row r="5" spans="1:29" ht="15.75" customHeight="1" x14ac:dyDescent="0.2">
      <c r="A5" s="489">
        <f>ANASAYFA!$L$13</f>
        <v>7</v>
      </c>
      <c r="B5" s="489"/>
      <c r="C5" s="33" t="str">
        <f>ANASAYFA!$L$14</f>
        <v>A</v>
      </c>
      <c r="D5" s="481" t="s">
        <v>809</v>
      </c>
      <c r="E5" s="481"/>
      <c r="F5" s="481"/>
      <c r="G5" s="481"/>
      <c r="H5" s="481"/>
      <c r="I5" s="70"/>
      <c r="J5" s="613" t="str">
        <f>ANASAYFA!F12</f>
        <v>Naşit YILMAZ</v>
      </c>
      <c r="K5" s="613"/>
      <c r="L5" s="613"/>
      <c r="M5" s="613"/>
      <c r="N5" s="613"/>
      <c r="O5" s="613"/>
      <c r="P5" s="613"/>
      <c r="Q5" s="506" t="str">
        <f>ANASAYFA!L7</f>
        <v>01/03/2019</v>
      </c>
      <c r="R5" s="577"/>
      <c r="S5" s="577"/>
      <c r="T5" s="577"/>
      <c r="U5" s="577"/>
    </row>
    <row r="6" spans="1:29" ht="6.75" customHeight="1" thickBot="1" x14ac:dyDescent="0.25">
      <c r="A6" s="26"/>
      <c r="B6" s="26"/>
      <c r="C6" s="26"/>
      <c r="D6" s="26"/>
      <c r="E6" s="26"/>
      <c r="F6" s="26"/>
      <c r="G6" s="26"/>
      <c r="H6" s="26"/>
      <c r="I6" s="26"/>
      <c r="J6" s="26"/>
      <c r="K6" s="26"/>
      <c r="L6" s="26"/>
      <c r="M6" s="26"/>
      <c r="N6" s="26"/>
      <c r="O6" s="26"/>
      <c r="P6" s="26"/>
      <c r="Q6" s="26"/>
      <c r="R6" s="26"/>
      <c r="S6" s="26"/>
    </row>
    <row r="7" spans="1:29" ht="25.5" customHeight="1" x14ac:dyDescent="0.2">
      <c r="A7" s="581" t="s">
        <v>11</v>
      </c>
      <c r="B7" s="583" t="s">
        <v>12</v>
      </c>
      <c r="C7" s="584"/>
      <c r="D7" s="609" t="s">
        <v>824</v>
      </c>
      <c r="E7" s="501" t="s">
        <v>794</v>
      </c>
      <c r="F7" s="501"/>
      <c r="G7" s="501"/>
      <c r="H7" s="501"/>
      <c r="I7" s="612"/>
      <c r="J7" s="612"/>
      <c r="K7" s="612"/>
      <c r="L7" s="612"/>
      <c r="M7" s="595"/>
      <c r="N7" s="595"/>
      <c r="O7" s="592"/>
      <c r="P7" s="592"/>
      <c r="Q7" s="592"/>
      <c r="R7" s="590"/>
      <c r="S7" s="591"/>
      <c r="T7" s="592"/>
      <c r="U7" s="593"/>
      <c r="V7" s="593"/>
      <c r="W7" s="592"/>
    </row>
    <row r="8" spans="1:29" ht="18" customHeight="1" thickBot="1" x14ac:dyDescent="0.25">
      <c r="A8" s="582"/>
      <c r="B8" s="71" t="s">
        <v>15</v>
      </c>
      <c r="C8" s="72" t="s">
        <v>16</v>
      </c>
      <c r="D8" s="610"/>
      <c r="E8" s="39" t="s">
        <v>894</v>
      </c>
      <c r="F8" s="40">
        <v>2</v>
      </c>
      <c r="G8" s="41">
        <v>3</v>
      </c>
      <c r="H8" s="463" t="s">
        <v>142</v>
      </c>
      <c r="I8" s="465"/>
      <c r="J8" s="465"/>
      <c r="K8" s="465"/>
      <c r="L8" s="465"/>
      <c r="M8" s="595"/>
      <c r="N8" s="595"/>
      <c r="O8" s="594"/>
      <c r="P8" s="592"/>
      <c r="Q8" s="592"/>
      <c r="R8" s="445"/>
      <c r="S8" s="446"/>
      <c r="T8" s="592"/>
      <c r="U8" s="448"/>
      <c r="V8" s="448"/>
      <c r="W8" s="594"/>
    </row>
    <row r="9" spans="1:29" ht="35.1" customHeight="1" x14ac:dyDescent="0.2">
      <c r="A9" s="216">
        <f>'1a'!$A9</f>
        <v>1</v>
      </c>
      <c r="B9" s="74">
        <f>'1a'!$B9</f>
        <v>1</v>
      </c>
      <c r="C9" s="75" t="str">
        <f>'1a'!$C9</f>
        <v>TEZCAN PARLAK</v>
      </c>
      <c r="D9" s="315"/>
      <c r="E9" s="477" t="s">
        <v>901</v>
      </c>
      <c r="F9" s="19"/>
      <c r="G9" s="20"/>
      <c r="H9" s="456" t="str">
        <f>IF(X9&gt;0,ROUND(SUM(E9:G9)/X9,0),IF(X9=0,""))</f>
        <v/>
      </c>
      <c r="I9" s="449"/>
      <c r="J9" s="449"/>
      <c r="K9" s="449"/>
      <c r="L9" s="441"/>
      <c r="M9" s="64"/>
      <c r="N9" s="64"/>
      <c r="O9" s="440"/>
      <c r="P9" s="466"/>
      <c r="Q9" s="440"/>
      <c r="R9" s="441"/>
      <c r="S9" s="79"/>
      <c r="T9" s="441"/>
      <c r="U9" s="442"/>
      <c r="V9" s="79"/>
      <c r="W9" s="64"/>
      <c r="X9" s="54">
        <f>COUNTIF(E9:G9,"&gt;0")</f>
        <v>0</v>
      </c>
      <c r="Y9" s="54">
        <f>COUNTIF(I9:K9,"&gt;0")</f>
        <v>0</v>
      </c>
      <c r="Z9" s="54">
        <f>D9</f>
        <v>0</v>
      </c>
      <c r="AA9" s="54" t="str">
        <f>H9</f>
        <v/>
      </c>
      <c r="AB9" s="54">
        <f>L9</f>
        <v>0</v>
      </c>
      <c r="AC9" s="27">
        <f>COUNTIF(Z9:AB9,"&gt;0")</f>
        <v>0</v>
      </c>
    </row>
    <row r="10" spans="1:29" ht="35.1" customHeight="1" x14ac:dyDescent="0.2">
      <c r="A10" s="216">
        <f>'1a'!$A10</f>
        <v>2</v>
      </c>
      <c r="B10" s="74">
        <f>'1a'!$B10</f>
        <v>2</v>
      </c>
      <c r="C10" s="75" t="str">
        <f>'1a'!$C10</f>
        <v>DURSUN ALİ KALAY</v>
      </c>
      <c r="D10" s="317"/>
      <c r="E10" s="477" t="s">
        <v>901</v>
      </c>
      <c r="F10" s="7"/>
      <c r="G10" s="15"/>
      <c r="H10" s="456" t="str">
        <f t="shared" ref="H10:H58" si="0">IF(X10&gt;0,ROUND(SUM(E10:G10)/X10,0),IF(X10=0,""))</f>
        <v/>
      </c>
      <c r="I10" s="449"/>
      <c r="J10" s="449"/>
      <c r="K10" s="449"/>
      <c r="L10" s="441"/>
      <c r="M10" s="64"/>
      <c r="N10" s="64"/>
      <c r="O10" s="440"/>
      <c r="P10" s="466"/>
      <c r="Q10" s="440"/>
      <c r="R10" s="441"/>
      <c r="S10" s="79"/>
      <c r="T10" s="441"/>
      <c r="U10" s="442"/>
      <c r="V10" s="79"/>
      <c r="W10" s="64"/>
      <c r="X10" s="54">
        <f t="shared" ref="X10:X58" si="1">COUNTIF(E10:G10,"&gt;0")</f>
        <v>0</v>
      </c>
      <c r="Y10" s="54">
        <f t="shared" ref="Y10:Y58" si="2">COUNTIF(I10:K10,"&gt;0")</f>
        <v>0</v>
      </c>
      <c r="Z10" s="54">
        <f t="shared" ref="Z10:Z58" si="3">D10</f>
        <v>0</v>
      </c>
      <c r="AA10" s="54" t="str">
        <f t="shared" ref="AA10:AA58" si="4">H10</f>
        <v/>
      </c>
      <c r="AB10" s="54">
        <f t="shared" ref="AB10:AB58" si="5">L10</f>
        <v>0</v>
      </c>
      <c r="AC10" s="27">
        <f t="shared" ref="AC10:AC58" si="6">COUNTIF(Z10:AB10,"&gt;0")</f>
        <v>0</v>
      </c>
    </row>
    <row r="11" spans="1:29" ht="35.1" customHeight="1" x14ac:dyDescent="0.2">
      <c r="A11" s="216">
        <f>'1a'!$A11</f>
        <v>3</v>
      </c>
      <c r="B11" s="74">
        <f>'1a'!$B11</f>
        <v>3</v>
      </c>
      <c r="C11" s="75" t="str">
        <f>'1a'!$C11</f>
        <v>SELMA AYDIN</v>
      </c>
      <c r="D11" s="317"/>
      <c r="E11" s="477" t="s">
        <v>901</v>
      </c>
      <c r="F11" s="7"/>
      <c r="G11" s="15"/>
      <c r="H11" s="456" t="str">
        <f t="shared" si="0"/>
        <v/>
      </c>
      <c r="I11" s="449"/>
      <c r="J11" s="449"/>
      <c r="K11" s="449"/>
      <c r="L11" s="441"/>
      <c r="M11" s="64"/>
      <c r="N11" s="64"/>
      <c r="O11" s="440"/>
      <c r="P11" s="466"/>
      <c r="Q11" s="440"/>
      <c r="R11" s="441"/>
      <c r="S11" s="79"/>
      <c r="T11" s="441"/>
      <c r="U11" s="442"/>
      <c r="V11" s="79"/>
      <c r="W11" s="64"/>
      <c r="X11" s="54">
        <f t="shared" si="1"/>
        <v>0</v>
      </c>
      <c r="Y11" s="54">
        <f t="shared" si="2"/>
        <v>0</v>
      </c>
      <c r="Z11" s="54">
        <f t="shared" si="3"/>
        <v>0</v>
      </c>
      <c r="AA11" s="54" t="str">
        <f t="shared" si="4"/>
        <v/>
      </c>
      <c r="AB11" s="54">
        <f t="shared" si="5"/>
        <v>0</v>
      </c>
      <c r="AC11" s="27">
        <f t="shared" si="6"/>
        <v>0</v>
      </c>
    </row>
    <row r="12" spans="1:29" ht="35.1" customHeight="1" x14ac:dyDescent="0.2">
      <c r="A12" s="216">
        <f>'1a'!$A12</f>
        <v>4</v>
      </c>
      <c r="B12" s="74">
        <f>'1a'!$B12</f>
        <v>4</v>
      </c>
      <c r="C12" s="75" t="str">
        <f>'1a'!$C12</f>
        <v>MURAT KARTAL</v>
      </c>
      <c r="D12" s="317"/>
      <c r="E12" s="477" t="s">
        <v>901</v>
      </c>
      <c r="F12" s="7"/>
      <c r="G12" s="15"/>
      <c r="H12" s="456" t="str">
        <f t="shared" si="0"/>
        <v/>
      </c>
      <c r="I12" s="449"/>
      <c r="J12" s="449"/>
      <c r="K12" s="449"/>
      <c r="L12" s="441"/>
      <c r="M12" s="64"/>
      <c r="N12" s="64"/>
      <c r="O12" s="440"/>
      <c r="P12" s="466"/>
      <c r="Q12" s="440"/>
      <c r="R12" s="441"/>
      <c r="S12" s="79"/>
      <c r="T12" s="441"/>
      <c r="U12" s="442"/>
      <c r="V12" s="79"/>
      <c r="W12" s="64"/>
      <c r="X12" s="54">
        <f t="shared" si="1"/>
        <v>0</v>
      </c>
      <c r="Y12" s="54">
        <f t="shared" si="2"/>
        <v>0</v>
      </c>
      <c r="Z12" s="54">
        <f t="shared" si="3"/>
        <v>0</v>
      </c>
      <c r="AA12" s="54" t="str">
        <f t="shared" si="4"/>
        <v/>
      </c>
      <c r="AB12" s="54">
        <f t="shared" si="5"/>
        <v>0</v>
      </c>
      <c r="AC12" s="27">
        <f t="shared" si="6"/>
        <v>0</v>
      </c>
    </row>
    <row r="13" spans="1:29" ht="35.1" customHeight="1" x14ac:dyDescent="0.2">
      <c r="A13" s="216">
        <f>'1a'!$A13</f>
        <v>5</v>
      </c>
      <c r="B13" s="74">
        <f>'1a'!$B13</f>
        <v>5</v>
      </c>
      <c r="C13" s="75" t="str">
        <f>'1a'!$C13</f>
        <v>ÖZCAN BAKAR</v>
      </c>
      <c r="D13" s="317"/>
      <c r="E13" s="477" t="s">
        <v>901</v>
      </c>
      <c r="F13" s="7"/>
      <c r="G13" s="15"/>
      <c r="H13" s="456" t="str">
        <f t="shared" si="0"/>
        <v/>
      </c>
      <c r="I13" s="449"/>
      <c r="J13" s="449"/>
      <c r="K13" s="449"/>
      <c r="L13" s="441"/>
      <c r="M13" s="64"/>
      <c r="N13" s="64"/>
      <c r="O13" s="440"/>
      <c r="P13" s="466"/>
      <c r="Q13" s="440"/>
      <c r="R13" s="441"/>
      <c r="S13" s="79"/>
      <c r="T13" s="441"/>
      <c r="U13" s="442"/>
      <c r="V13" s="79"/>
      <c r="W13" s="64"/>
      <c r="X13" s="54">
        <f t="shared" si="1"/>
        <v>0</v>
      </c>
      <c r="Y13" s="54">
        <f t="shared" si="2"/>
        <v>0</v>
      </c>
      <c r="Z13" s="54">
        <f t="shared" si="3"/>
        <v>0</v>
      </c>
      <c r="AA13" s="54" t="str">
        <f t="shared" si="4"/>
        <v/>
      </c>
      <c r="AB13" s="54">
        <f t="shared" si="5"/>
        <v>0</v>
      </c>
      <c r="AC13" s="27">
        <f t="shared" si="6"/>
        <v>0</v>
      </c>
    </row>
    <row r="14" spans="1:29" ht="35.1" customHeight="1" x14ac:dyDescent="0.2">
      <c r="A14" s="216">
        <f>'1a'!$A14</f>
        <v>6</v>
      </c>
      <c r="B14" s="74">
        <f>'1a'!$B14</f>
        <v>6</v>
      </c>
      <c r="C14" s="75" t="str">
        <f>'1a'!$C14</f>
        <v>ÖZLEM UR</v>
      </c>
      <c r="D14" s="317"/>
      <c r="E14" s="477" t="s">
        <v>901</v>
      </c>
      <c r="F14" s="7"/>
      <c r="G14" s="15"/>
      <c r="H14" s="456" t="str">
        <f t="shared" si="0"/>
        <v/>
      </c>
      <c r="I14" s="449"/>
      <c r="J14" s="449"/>
      <c r="K14" s="449"/>
      <c r="L14" s="441"/>
      <c r="M14" s="64"/>
      <c r="N14" s="64"/>
      <c r="O14" s="440"/>
      <c r="P14" s="466"/>
      <c r="Q14" s="440"/>
      <c r="R14" s="441"/>
      <c r="S14" s="79"/>
      <c r="T14" s="441"/>
      <c r="U14" s="442"/>
      <c r="V14" s="79"/>
      <c r="W14" s="64"/>
      <c r="X14" s="54">
        <f t="shared" si="1"/>
        <v>0</v>
      </c>
      <c r="Y14" s="54">
        <f t="shared" si="2"/>
        <v>0</v>
      </c>
      <c r="Z14" s="54">
        <f t="shared" si="3"/>
        <v>0</v>
      </c>
      <c r="AA14" s="54" t="str">
        <f t="shared" si="4"/>
        <v/>
      </c>
      <c r="AB14" s="54">
        <f t="shared" si="5"/>
        <v>0</v>
      </c>
      <c r="AC14" s="27">
        <f t="shared" si="6"/>
        <v>0</v>
      </c>
    </row>
    <row r="15" spans="1:29" ht="35.1" customHeight="1" x14ac:dyDescent="0.2">
      <c r="A15" s="216">
        <f>'1a'!$A15</f>
        <v>7</v>
      </c>
      <c r="B15" s="74">
        <f>'1a'!$B15</f>
        <v>7</v>
      </c>
      <c r="C15" s="75" t="str">
        <f>'1a'!$C15</f>
        <v>BÜŞRA BÜYÜKOK</v>
      </c>
      <c r="D15" s="317"/>
      <c r="E15" s="477" t="s">
        <v>901</v>
      </c>
      <c r="F15" s="7"/>
      <c r="G15" s="15"/>
      <c r="H15" s="456" t="str">
        <f t="shared" si="0"/>
        <v/>
      </c>
      <c r="I15" s="449"/>
      <c r="J15" s="449"/>
      <c r="K15" s="449"/>
      <c r="L15" s="441"/>
      <c r="M15" s="64"/>
      <c r="N15" s="64"/>
      <c r="O15" s="440"/>
      <c r="P15" s="466"/>
      <c r="Q15" s="440"/>
      <c r="R15" s="441"/>
      <c r="S15" s="79"/>
      <c r="T15" s="441"/>
      <c r="U15" s="442"/>
      <c r="V15" s="79"/>
      <c r="W15" s="64"/>
      <c r="X15" s="54">
        <f t="shared" si="1"/>
        <v>0</v>
      </c>
      <c r="Y15" s="54">
        <f t="shared" si="2"/>
        <v>0</v>
      </c>
      <c r="Z15" s="54">
        <f t="shared" si="3"/>
        <v>0</v>
      </c>
      <c r="AA15" s="54" t="str">
        <f t="shared" si="4"/>
        <v/>
      </c>
      <c r="AB15" s="54">
        <f t="shared" si="5"/>
        <v>0</v>
      </c>
      <c r="AC15" s="27">
        <f t="shared" si="6"/>
        <v>0</v>
      </c>
    </row>
    <row r="16" spans="1:29" ht="35.1" customHeight="1" x14ac:dyDescent="0.2">
      <c r="A16" s="216">
        <f>'1a'!$A16</f>
        <v>8</v>
      </c>
      <c r="B16" s="74">
        <f>'1a'!$B16</f>
        <v>8</v>
      </c>
      <c r="C16" s="75" t="str">
        <f>'1a'!$C16</f>
        <v>ELİF TOK</v>
      </c>
      <c r="D16" s="317"/>
      <c r="E16" s="477" t="s">
        <v>901</v>
      </c>
      <c r="F16" s="7"/>
      <c r="G16" s="15"/>
      <c r="H16" s="456" t="str">
        <f t="shared" si="0"/>
        <v/>
      </c>
      <c r="I16" s="449"/>
      <c r="J16" s="449"/>
      <c r="K16" s="449"/>
      <c r="L16" s="441"/>
      <c r="M16" s="64"/>
      <c r="N16" s="64"/>
      <c r="O16" s="440"/>
      <c r="P16" s="466"/>
      <c r="Q16" s="440"/>
      <c r="R16" s="441"/>
      <c r="S16" s="79"/>
      <c r="T16" s="441"/>
      <c r="U16" s="442"/>
      <c r="V16" s="79"/>
      <c r="W16" s="64"/>
      <c r="X16" s="54">
        <f t="shared" si="1"/>
        <v>0</v>
      </c>
      <c r="Y16" s="54">
        <f t="shared" si="2"/>
        <v>0</v>
      </c>
      <c r="Z16" s="54">
        <f t="shared" si="3"/>
        <v>0</v>
      </c>
      <c r="AA16" s="54" t="str">
        <f t="shared" si="4"/>
        <v/>
      </c>
      <c r="AB16" s="54">
        <f t="shared" si="5"/>
        <v>0</v>
      </c>
      <c r="AC16" s="27">
        <f t="shared" si="6"/>
        <v>0</v>
      </c>
    </row>
    <row r="17" spans="1:29" ht="35.1" customHeight="1" x14ac:dyDescent="0.2">
      <c r="A17" s="216">
        <f>'1a'!$A17</f>
        <v>9</v>
      </c>
      <c r="B17" s="74">
        <f>'1a'!$B17</f>
        <v>9</v>
      </c>
      <c r="C17" s="75" t="str">
        <f>'1a'!$C17</f>
        <v>ELİF GÖL</v>
      </c>
      <c r="D17" s="317"/>
      <c r="E17" s="477" t="s">
        <v>901</v>
      </c>
      <c r="F17" s="7"/>
      <c r="G17" s="15"/>
      <c r="H17" s="456" t="str">
        <f t="shared" si="0"/>
        <v/>
      </c>
      <c r="I17" s="449"/>
      <c r="J17" s="449"/>
      <c r="K17" s="449"/>
      <c r="L17" s="441"/>
      <c r="M17" s="64"/>
      <c r="N17" s="64"/>
      <c r="O17" s="440"/>
      <c r="P17" s="466"/>
      <c r="Q17" s="440"/>
      <c r="R17" s="441"/>
      <c r="S17" s="79"/>
      <c r="T17" s="441"/>
      <c r="U17" s="442"/>
      <c r="V17" s="79"/>
      <c r="W17" s="64"/>
      <c r="X17" s="54">
        <f t="shared" si="1"/>
        <v>0</v>
      </c>
      <c r="Y17" s="54">
        <f t="shared" si="2"/>
        <v>0</v>
      </c>
      <c r="Z17" s="54">
        <f t="shared" si="3"/>
        <v>0</v>
      </c>
      <c r="AA17" s="54" t="str">
        <f t="shared" si="4"/>
        <v/>
      </c>
      <c r="AB17" s="54">
        <f t="shared" si="5"/>
        <v>0</v>
      </c>
      <c r="AC17" s="27">
        <f t="shared" si="6"/>
        <v>0</v>
      </c>
    </row>
    <row r="18" spans="1:29" ht="35.1" customHeight="1" x14ac:dyDescent="0.2">
      <c r="A18" s="216">
        <f>'1a'!$A18</f>
        <v>10</v>
      </c>
      <c r="B18" s="74">
        <f>'1a'!$B18</f>
        <v>10</v>
      </c>
      <c r="C18" s="75" t="str">
        <f>'1a'!$C18</f>
        <v>SUNA TOK</v>
      </c>
      <c r="D18" s="317"/>
      <c r="E18" s="477" t="s">
        <v>901</v>
      </c>
      <c r="F18" s="7"/>
      <c r="G18" s="15"/>
      <c r="H18" s="456" t="str">
        <f t="shared" si="0"/>
        <v/>
      </c>
      <c r="I18" s="449"/>
      <c r="J18" s="449"/>
      <c r="K18" s="449"/>
      <c r="L18" s="441"/>
      <c r="M18" s="64"/>
      <c r="N18" s="64"/>
      <c r="O18" s="440"/>
      <c r="P18" s="466"/>
      <c r="Q18" s="440"/>
      <c r="R18" s="441"/>
      <c r="S18" s="79"/>
      <c r="T18" s="441"/>
      <c r="U18" s="442"/>
      <c r="V18" s="79"/>
      <c r="W18" s="64"/>
      <c r="X18" s="54">
        <f t="shared" si="1"/>
        <v>0</v>
      </c>
      <c r="Y18" s="54">
        <f t="shared" si="2"/>
        <v>0</v>
      </c>
      <c r="Z18" s="54">
        <f t="shared" si="3"/>
        <v>0</v>
      </c>
      <c r="AA18" s="54" t="str">
        <f t="shared" si="4"/>
        <v/>
      </c>
      <c r="AB18" s="54">
        <f t="shared" si="5"/>
        <v>0</v>
      </c>
      <c r="AC18" s="27">
        <f t="shared" si="6"/>
        <v>0</v>
      </c>
    </row>
    <row r="19" spans="1:29" ht="35.1" customHeight="1" x14ac:dyDescent="0.2">
      <c r="A19" s="216">
        <f>'1a'!$A19</f>
        <v>11</v>
      </c>
      <c r="B19" s="74">
        <f>'1a'!$B19</f>
        <v>11</v>
      </c>
      <c r="C19" s="75" t="str">
        <f>'1a'!$C19</f>
        <v>GÜLER DEMİR</v>
      </c>
      <c r="D19" s="317"/>
      <c r="E19" s="477" t="s">
        <v>901</v>
      </c>
      <c r="F19" s="7"/>
      <c r="G19" s="15"/>
      <c r="H19" s="456" t="str">
        <f t="shared" si="0"/>
        <v/>
      </c>
      <c r="I19" s="449"/>
      <c r="J19" s="449"/>
      <c r="K19" s="449"/>
      <c r="L19" s="441"/>
      <c r="M19" s="64"/>
      <c r="N19" s="64"/>
      <c r="O19" s="440"/>
      <c r="P19" s="466"/>
      <c r="Q19" s="440"/>
      <c r="R19" s="441"/>
      <c r="S19" s="79"/>
      <c r="T19" s="441"/>
      <c r="U19" s="442"/>
      <c r="V19" s="79"/>
      <c r="W19" s="64"/>
      <c r="X19" s="54">
        <f t="shared" si="1"/>
        <v>0</v>
      </c>
      <c r="Y19" s="54">
        <f t="shared" si="2"/>
        <v>0</v>
      </c>
      <c r="Z19" s="54">
        <f t="shared" si="3"/>
        <v>0</v>
      </c>
      <c r="AA19" s="54" t="str">
        <f t="shared" si="4"/>
        <v/>
      </c>
      <c r="AB19" s="54">
        <f t="shared" si="5"/>
        <v>0</v>
      </c>
      <c r="AC19" s="27">
        <f t="shared" si="6"/>
        <v>0</v>
      </c>
    </row>
    <row r="20" spans="1:29" ht="35.1" customHeight="1" x14ac:dyDescent="0.2">
      <c r="A20" s="216">
        <f>'1a'!$A20</f>
        <v>12</v>
      </c>
      <c r="B20" s="74">
        <f>'1a'!$B20</f>
        <v>12</v>
      </c>
      <c r="C20" s="75" t="str">
        <f>'1a'!$C20</f>
        <v>DERYA BODUR</v>
      </c>
      <c r="D20" s="317"/>
      <c r="E20" s="477" t="s">
        <v>901</v>
      </c>
      <c r="F20" s="7"/>
      <c r="G20" s="15"/>
      <c r="H20" s="456" t="str">
        <f t="shared" si="0"/>
        <v/>
      </c>
      <c r="I20" s="449"/>
      <c r="J20" s="449"/>
      <c r="K20" s="449"/>
      <c r="L20" s="441"/>
      <c r="M20" s="64"/>
      <c r="N20" s="64"/>
      <c r="O20" s="440"/>
      <c r="P20" s="466"/>
      <c r="Q20" s="440"/>
      <c r="R20" s="441"/>
      <c r="S20" s="79"/>
      <c r="T20" s="441"/>
      <c r="U20" s="442"/>
      <c r="V20" s="79"/>
      <c r="W20" s="64"/>
      <c r="X20" s="54">
        <f t="shared" si="1"/>
        <v>0</v>
      </c>
      <c r="Y20" s="54">
        <f t="shared" si="2"/>
        <v>0</v>
      </c>
      <c r="Z20" s="54">
        <f t="shared" si="3"/>
        <v>0</v>
      </c>
      <c r="AA20" s="54" t="str">
        <f t="shared" si="4"/>
        <v/>
      </c>
      <c r="AB20" s="54">
        <f t="shared" si="5"/>
        <v>0</v>
      </c>
      <c r="AC20" s="27">
        <f t="shared" si="6"/>
        <v>0</v>
      </c>
    </row>
    <row r="21" spans="1:29" ht="35.1" customHeight="1" x14ac:dyDescent="0.2">
      <c r="A21" s="216">
        <f>'1a'!$A21</f>
        <v>13</v>
      </c>
      <c r="B21" s="74">
        <f>'1a'!$B21</f>
        <v>13</v>
      </c>
      <c r="C21" s="75" t="str">
        <f>'1a'!$C21</f>
        <v>ALİ CAN ÖZÇİL</v>
      </c>
      <c r="D21" s="317"/>
      <c r="E21" s="477" t="s">
        <v>901</v>
      </c>
      <c r="F21" s="7"/>
      <c r="G21" s="15"/>
      <c r="H21" s="456" t="str">
        <f t="shared" si="0"/>
        <v/>
      </c>
      <c r="I21" s="449"/>
      <c r="J21" s="449"/>
      <c r="K21" s="449"/>
      <c r="L21" s="441"/>
      <c r="M21" s="64"/>
      <c r="N21" s="64"/>
      <c r="O21" s="440"/>
      <c r="P21" s="466"/>
      <c r="Q21" s="440"/>
      <c r="R21" s="441"/>
      <c r="S21" s="79"/>
      <c r="T21" s="441"/>
      <c r="U21" s="442"/>
      <c r="V21" s="79"/>
      <c r="W21" s="64"/>
      <c r="X21" s="54">
        <f t="shared" si="1"/>
        <v>0</v>
      </c>
      <c r="Y21" s="54">
        <f t="shared" si="2"/>
        <v>0</v>
      </c>
      <c r="Z21" s="54">
        <f t="shared" si="3"/>
        <v>0</v>
      </c>
      <c r="AA21" s="54" t="str">
        <f t="shared" si="4"/>
        <v/>
      </c>
      <c r="AB21" s="54">
        <f t="shared" si="5"/>
        <v>0</v>
      </c>
      <c r="AC21" s="27">
        <f t="shared" si="6"/>
        <v>0</v>
      </c>
    </row>
    <row r="22" spans="1:29" ht="35.1" customHeight="1" x14ac:dyDescent="0.2">
      <c r="A22" s="216">
        <f>'1a'!$A22</f>
        <v>14</v>
      </c>
      <c r="B22" s="74">
        <f>'1a'!$B22</f>
        <v>14</v>
      </c>
      <c r="C22" s="75" t="str">
        <f>'1a'!$C22</f>
        <v>SEVGİ YILDIZ</v>
      </c>
      <c r="D22" s="317"/>
      <c r="E22" s="477" t="s">
        <v>901</v>
      </c>
      <c r="F22" s="7"/>
      <c r="G22" s="15"/>
      <c r="H22" s="456" t="str">
        <f t="shared" si="0"/>
        <v/>
      </c>
      <c r="I22" s="449"/>
      <c r="J22" s="449"/>
      <c r="K22" s="449"/>
      <c r="L22" s="441"/>
      <c r="M22" s="64"/>
      <c r="N22" s="64"/>
      <c r="O22" s="440"/>
      <c r="P22" s="466"/>
      <c r="Q22" s="440"/>
      <c r="R22" s="441"/>
      <c r="S22" s="79"/>
      <c r="T22" s="441"/>
      <c r="U22" s="442"/>
      <c r="V22" s="79"/>
      <c r="W22" s="64"/>
      <c r="X22" s="54">
        <f t="shared" si="1"/>
        <v>0</v>
      </c>
      <c r="Y22" s="54">
        <f t="shared" si="2"/>
        <v>0</v>
      </c>
      <c r="Z22" s="54">
        <f t="shared" si="3"/>
        <v>0</v>
      </c>
      <c r="AA22" s="54" t="str">
        <f t="shared" si="4"/>
        <v/>
      </c>
      <c r="AB22" s="54">
        <f t="shared" si="5"/>
        <v>0</v>
      </c>
      <c r="AC22" s="27">
        <f t="shared" si="6"/>
        <v>0</v>
      </c>
    </row>
    <row r="23" spans="1:29" ht="35.1" customHeight="1" x14ac:dyDescent="0.2">
      <c r="A23" s="216">
        <f>'1a'!$A23</f>
        <v>15</v>
      </c>
      <c r="B23" s="74">
        <f>'1a'!$B23</f>
        <v>15</v>
      </c>
      <c r="C23" s="75" t="str">
        <f>'1a'!$C23</f>
        <v>ÖMÜR PEHLİVAN</v>
      </c>
      <c r="D23" s="317"/>
      <c r="E23" s="477" t="s">
        <v>901</v>
      </c>
      <c r="F23" s="7"/>
      <c r="G23" s="15"/>
      <c r="H23" s="456" t="str">
        <f t="shared" si="0"/>
        <v/>
      </c>
      <c r="I23" s="449"/>
      <c r="J23" s="449"/>
      <c r="K23" s="449"/>
      <c r="L23" s="441"/>
      <c r="M23" s="64"/>
      <c r="N23" s="64"/>
      <c r="O23" s="440"/>
      <c r="P23" s="466"/>
      <c r="Q23" s="440"/>
      <c r="R23" s="441"/>
      <c r="S23" s="79"/>
      <c r="T23" s="441"/>
      <c r="U23" s="442"/>
      <c r="V23" s="79"/>
      <c r="W23" s="64"/>
      <c r="X23" s="54">
        <f t="shared" si="1"/>
        <v>0</v>
      </c>
      <c r="Y23" s="54">
        <f t="shared" si="2"/>
        <v>0</v>
      </c>
      <c r="Z23" s="54">
        <f t="shared" si="3"/>
        <v>0</v>
      </c>
      <c r="AA23" s="54" t="str">
        <f t="shared" si="4"/>
        <v/>
      </c>
      <c r="AB23" s="54">
        <f t="shared" si="5"/>
        <v>0</v>
      </c>
      <c r="AC23" s="27">
        <f t="shared" si="6"/>
        <v>0</v>
      </c>
    </row>
    <row r="24" spans="1:29" ht="35.1" customHeight="1" x14ac:dyDescent="0.2">
      <c r="A24" s="216">
        <f>'1a'!$A24</f>
        <v>16</v>
      </c>
      <c r="B24" s="74">
        <f>'1a'!$B24</f>
        <v>16</v>
      </c>
      <c r="C24" s="75" t="str">
        <f>'1a'!$C24</f>
        <v>TEZCAN PARLAK</v>
      </c>
      <c r="D24" s="317"/>
      <c r="E24" s="477" t="s">
        <v>901</v>
      </c>
      <c r="F24" s="7"/>
      <c r="G24" s="15"/>
      <c r="H24" s="456" t="str">
        <f t="shared" si="0"/>
        <v/>
      </c>
      <c r="I24" s="449"/>
      <c r="J24" s="449"/>
      <c r="K24" s="449"/>
      <c r="L24" s="441"/>
      <c r="M24" s="64"/>
      <c r="N24" s="64"/>
      <c r="O24" s="440"/>
      <c r="P24" s="466"/>
      <c r="Q24" s="440"/>
      <c r="R24" s="441"/>
      <c r="S24" s="79"/>
      <c r="T24" s="441"/>
      <c r="U24" s="442"/>
      <c r="V24" s="79"/>
      <c r="W24" s="64"/>
      <c r="X24" s="54">
        <f t="shared" si="1"/>
        <v>0</v>
      </c>
      <c r="Y24" s="54">
        <f t="shared" si="2"/>
        <v>0</v>
      </c>
      <c r="Z24" s="54">
        <f t="shared" si="3"/>
        <v>0</v>
      </c>
      <c r="AA24" s="54" t="str">
        <f t="shared" si="4"/>
        <v/>
      </c>
      <c r="AB24" s="54">
        <f t="shared" si="5"/>
        <v>0</v>
      </c>
      <c r="AC24" s="27">
        <f t="shared" si="6"/>
        <v>0</v>
      </c>
    </row>
    <row r="25" spans="1:29" ht="35.1" customHeight="1" x14ac:dyDescent="0.2">
      <c r="A25" s="216">
        <f>'1a'!$A25</f>
        <v>17</v>
      </c>
      <c r="B25" s="74">
        <f>'1a'!$B25</f>
        <v>17</v>
      </c>
      <c r="C25" s="75" t="str">
        <f>'1a'!$C25</f>
        <v>DURSUN ALİ KALAY</v>
      </c>
      <c r="D25" s="317"/>
      <c r="E25" s="477" t="s">
        <v>901</v>
      </c>
      <c r="F25" s="7"/>
      <c r="G25" s="15"/>
      <c r="H25" s="456" t="str">
        <f t="shared" si="0"/>
        <v/>
      </c>
      <c r="I25" s="449"/>
      <c r="J25" s="449"/>
      <c r="K25" s="449"/>
      <c r="L25" s="441"/>
      <c r="M25" s="64"/>
      <c r="N25" s="64"/>
      <c r="O25" s="440"/>
      <c r="P25" s="466"/>
      <c r="Q25" s="440"/>
      <c r="R25" s="441"/>
      <c r="S25" s="79"/>
      <c r="T25" s="441"/>
      <c r="U25" s="442"/>
      <c r="V25" s="79"/>
      <c r="W25" s="64"/>
      <c r="X25" s="54">
        <f t="shared" si="1"/>
        <v>0</v>
      </c>
      <c r="Y25" s="54">
        <f t="shared" si="2"/>
        <v>0</v>
      </c>
      <c r="Z25" s="54">
        <f t="shared" si="3"/>
        <v>0</v>
      </c>
      <c r="AA25" s="54" t="str">
        <f t="shared" si="4"/>
        <v/>
      </c>
      <c r="AB25" s="54">
        <f t="shared" si="5"/>
        <v>0</v>
      </c>
      <c r="AC25" s="27">
        <f t="shared" si="6"/>
        <v>0</v>
      </c>
    </row>
    <row r="26" spans="1:29" ht="35.1" customHeight="1" x14ac:dyDescent="0.2">
      <c r="A26" s="216">
        <f>'1a'!$A26</f>
        <v>18</v>
      </c>
      <c r="B26" s="74">
        <f>'1a'!$B26</f>
        <v>18</v>
      </c>
      <c r="C26" s="75" t="str">
        <f>'1a'!$C26</f>
        <v>SELMA AYDIN</v>
      </c>
      <c r="D26" s="317"/>
      <c r="E26" s="477" t="s">
        <v>901</v>
      </c>
      <c r="F26" s="7"/>
      <c r="G26" s="15"/>
      <c r="H26" s="456" t="str">
        <f t="shared" si="0"/>
        <v/>
      </c>
      <c r="I26" s="449"/>
      <c r="J26" s="449"/>
      <c r="K26" s="449"/>
      <c r="L26" s="441"/>
      <c r="M26" s="64"/>
      <c r="N26" s="64"/>
      <c r="O26" s="440"/>
      <c r="P26" s="466"/>
      <c r="Q26" s="440"/>
      <c r="R26" s="441"/>
      <c r="S26" s="79"/>
      <c r="T26" s="441"/>
      <c r="U26" s="442"/>
      <c r="V26" s="79"/>
      <c r="W26" s="64"/>
      <c r="X26" s="54">
        <f t="shared" si="1"/>
        <v>0</v>
      </c>
      <c r="Y26" s="54">
        <f t="shared" si="2"/>
        <v>0</v>
      </c>
      <c r="Z26" s="54">
        <f t="shared" si="3"/>
        <v>0</v>
      </c>
      <c r="AA26" s="54" t="str">
        <f t="shared" si="4"/>
        <v/>
      </c>
      <c r="AB26" s="54">
        <f t="shared" si="5"/>
        <v>0</v>
      </c>
      <c r="AC26" s="27">
        <f t="shared" si="6"/>
        <v>0</v>
      </c>
    </row>
    <row r="27" spans="1:29" ht="35.1" customHeight="1" x14ac:dyDescent="0.2">
      <c r="A27" s="216">
        <f>'1a'!$A27</f>
        <v>19</v>
      </c>
      <c r="B27" s="74">
        <f>'1a'!$B27</f>
        <v>19</v>
      </c>
      <c r="C27" s="75" t="str">
        <f>'1a'!$C27</f>
        <v>MURAT KARTAL</v>
      </c>
      <c r="D27" s="317"/>
      <c r="E27" s="477" t="s">
        <v>901</v>
      </c>
      <c r="F27" s="7"/>
      <c r="G27" s="15"/>
      <c r="H27" s="456" t="str">
        <f t="shared" si="0"/>
        <v/>
      </c>
      <c r="I27" s="449"/>
      <c r="J27" s="449"/>
      <c r="K27" s="449"/>
      <c r="L27" s="441"/>
      <c r="M27" s="64"/>
      <c r="N27" s="64"/>
      <c r="O27" s="440"/>
      <c r="P27" s="466"/>
      <c r="Q27" s="440"/>
      <c r="R27" s="441"/>
      <c r="S27" s="79"/>
      <c r="T27" s="441"/>
      <c r="U27" s="442"/>
      <c r="V27" s="79"/>
      <c r="W27" s="64"/>
      <c r="X27" s="54">
        <f t="shared" si="1"/>
        <v>0</v>
      </c>
      <c r="Y27" s="54">
        <f t="shared" si="2"/>
        <v>0</v>
      </c>
      <c r="Z27" s="54">
        <f t="shared" si="3"/>
        <v>0</v>
      </c>
      <c r="AA27" s="54" t="str">
        <f t="shared" si="4"/>
        <v/>
      </c>
      <c r="AB27" s="54">
        <f t="shared" si="5"/>
        <v>0</v>
      </c>
      <c r="AC27" s="27">
        <f t="shared" si="6"/>
        <v>0</v>
      </c>
    </row>
    <row r="28" spans="1:29" ht="35.1" customHeight="1" x14ac:dyDescent="0.2">
      <c r="A28" s="216">
        <f>'1a'!$A28</f>
        <v>20</v>
      </c>
      <c r="B28" s="74">
        <f>'1a'!$B28</f>
        <v>20</v>
      </c>
      <c r="C28" s="75" t="str">
        <f>'1a'!$C28</f>
        <v>ÖZCAN BAKAR</v>
      </c>
      <c r="D28" s="317"/>
      <c r="E28" s="477" t="s">
        <v>901</v>
      </c>
      <c r="F28" s="7"/>
      <c r="G28" s="15"/>
      <c r="H28" s="456" t="str">
        <f t="shared" si="0"/>
        <v/>
      </c>
      <c r="I28" s="449"/>
      <c r="J28" s="449"/>
      <c r="K28" s="449"/>
      <c r="L28" s="441"/>
      <c r="M28" s="64"/>
      <c r="N28" s="64"/>
      <c r="O28" s="440"/>
      <c r="P28" s="466"/>
      <c r="Q28" s="440"/>
      <c r="R28" s="441"/>
      <c r="S28" s="79"/>
      <c r="T28" s="441"/>
      <c r="U28" s="442"/>
      <c r="V28" s="79"/>
      <c r="W28" s="64"/>
      <c r="X28" s="54">
        <f t="shared" si="1"/>
        <v>0</v>
      </c>
      <c r="Y28" s="54">
        <f t="shared" si="2"/>
        <v>0</v>
      </c>
      <c r="Z28" s="54">
        <f t="shared" si="3"/>
        <v>0</v>
      </c>
      <c r="AA28" s="54" t="str">
        <f t="shared" si="4"/>
        <v/>
      </c>
      <c r="AB28" s="54">
        <f t="shared" si="5"/>
        <v>0</v>
      </c>
      <c r="AC28" s="27">
        <f t="shared" si="6"/>
        <v>0</v>
      </c>
    </row>
    <row r="29" spans="1:29" ht="35.1" customHeight="1" x14ac:dyDescent="0.2">
      <c r="A29" s="216">
        <f>'1a'!$A29</f>
        <v>21</v>
      </c>
      <c r="B29" s="74">
        <f>'1a'!$B29</f>
        <v>21</v>
      </c>
      <c r="C29" s="75" t="str">
        <f>'1a'!$C29</f>
        <v>ÖZLEM UR</v>
      </c>
      <c r="D29" s="317"/>
      <c r="E29" s="477" t="s">
        <v>901</v>
      </c>
      <c r="F29" s="7"/>
      <c r="G29" s="15"/>
      <c r="H29" s="456" t="str">
        <f t="shared" si="0"/>
        <v/>
      </c>
      <c r="I29" s="449"/>
      <c r="J29" s="449"/>
      <c r="K29" s="449"/>
      <c r="L29" s="441"/>
      <c r="M29" s="64"/>
      <c r="N29" s="64"/>
      <c r="O29" s="440"/>
      <c r="P29" s="466"/>
      <c r="Q29" s="440"/>
      <c r="R29" s="441"/>
      <c r="S29" s="79"/>
      <c r="T29" s="441"/>
      <c r="U29" s="442"/>
      <c r="V29" s="79"/>
      <c r="W29" s="64"/>
      <c r="X29" s="54">
        <f t="shared" si="1"/>
        <v>0</v>
      </c>
      <c r="Y29" s="54">
        <f t="shared" si="2"/>
        <v>0</v>
      </c>
      <c r="Z29" s="54">
        <f t="shared" si="3"/>
        <v>0</v>
      </c>
      <c r="AA29" s="54" t="str">
        <f t="shared" si="4"/>
        <v/>
      </c>
      <c r="AB29" s="54">
        <f t="shared" si="5"/>
        <v>0</v>
      </c>
      <c r="AC29" s="27">
        <f t="shared" si="6"/>
        <v>0</v>
      </c>
    </row>
    <row r="30" spans="1:29" ht="35.1" customHeight="1" x14ac:dyDescent="0.2">
      <c r="A30" s="216">
        <f>'1a'!$A30</f>
        <v>22</v>
      </c>
      <c r="B30" s="74">
        <f>'1a'!$B30</f>
        <v>22</v>
      </c>
      <c r="C30" s="75" t="str">
        <f>'1a'!$C30</f>
        <v>BÜŞRA BÜYÜKOK</v>
      </c>
      <c r="D30" s="317"/>
      <c r="E30" s="477" t="s">
        <v>901</v>
      </c>
      <c r="F30" s="7"/>
      <c r="G30" s="15"/>
      <c r="H30" s="456" t="str">
        <f t="shared" si="0"/>
        <v/>
      </c>
      <c r="I30" s="449"/>
      <c r="J30" s="449"/>
      <c r="K30" s="449"/>
      <c r="L30" s="441"/>
      <c r="M30" s="64"/>
      <c r="N30" s="64"/>
      <c r="O30" s="440"/>
      <c r="P30" s="466"/>
      <c r="Q30" s="440"/>
      <c r="R30" s="441"/>
      <c r="S30" s="79"/>
      <c r="T30" s="441"/>
      <c r="U30" s="442"/>
      <c r="V30" s="79"/>
      <c r="W30" s="64"/>
      <c r="X30" s="54">
        <f t="shared" si="1"/>
        <v>0</v>
      </c>
      <c r="Y30" s="54">
        <f t="shared" si="2"/>
        <v>0</v>
      </c>
      <c r="Z30" s="54">
        <f t="shared" si="3"/>
        <v>0</v>
      </c>
      <c r="AA30" s="54" t="str">
        <f t="shared" si="4"/>
        <v/>
      </c>
      <c r="AB30" s="54">
        <f t="shared" si="5"/>
        <v>0</v>
      </c>
      <c r="AC30" s="27">
        <f t="shared" si="6"/>
        <v>0</v>
      </c>
    </row>
    <row r="31" spans="1:29" ht="35.1" customHeight="1" x14ac:dyDescent="0.2">
      <c r="A31" s="216">
        <f>'1a'!$A31</f>
        <v>23</v>
      </c>
      <c r="B31" s="74">
        <f>'1a'!$B31</f>
        <v>23</v>
      </c>
      <c r="C31" s="75" t="str">
        <f>'1a'!$C31</f>
        <v>ELİF TOK</v>
      </c>
      <c r="D31" s="317"/>
      <c r="E31" s="477" t="s">
        <v>901</v>
      </c>
      <c r="F31" s="7"/>
      <c r="G31" s="15"/>
      <c r="H31" s="456" t="str">
        <f t="shared" si="0"/>
        <v/>
      </c>
      <c r="I31" s="449"/>
      <c r="J31" s="449"/>
      <c r="K31" s="449"/>
      <c r="L31" s="441"/>
      <c r="M31" s="64"/>
      <c r="N31" s="64"/>
      <c r="O31" s="440"/>
      <c r="P31" s="466"/>
      <c r="Q31" s="440"/>
      <c r="R31" s="441"/>
      <c r="S31" s="79"/>
      <c r="T31" s="441"/>
      <c r="U31" s="442"/>
      <c r="V31" s="79"/>
      <c r="W31" s="64"/>
      <c r="X31" s="54">
        <f t="shared" si="1"/>
        <v>0</v>
      </c>
      <c r="Y31" s="54">
        <f t="shared" si="2"/>
        <v>0</v>
      </c>
      <c r="Z31" s="54">
        <f t="shared" si="3"/>
        <v>0</v>
      </c>
      <c r="AA31" s="54" t="str">
        <f t="shared" si="4"/>
        <v/>
      </c>
      <c r="AB31" s="54">
        <f t="shared" si="5"/>
        <v>0</v>
      </c>
      <c r="AC31" s="27">
        <f t="shared" si="6"/>
        <v>0</v>
      </c>
    </row>
    <row r="32" spans="1:29" ht="35.1" customHeight="1" x14ac:dyDescent="0.2">
      <c r="A32" s="216">
        <f>'1a'!$A32</f>
        <v>24</v>
      </c>
      <c r="B32" s="74">
        <f>'1a'!$B32</f>
        <v>24</v>
      </c>
      <c r="C32" s="75" t="str">
        <f>'1a'!$C32</f>
        <v>ELİF GÖL</v>
      </c>
      <c r="D32" s="317"/>
      <c r="E32" s="477" t="s">
        <v>901</v>
      </c>
      <c r="F32" s="7"/>
      <c r="G32" s="15"/>
      <c r="H32" s="456" t="str">
        <f t="shared" si="0"/>
        <v/>
      </c>
      <c r="I32" s="449"/>
      <c r="J32" s="449"/>
      <c r="K32" s="449"/>
      <c r="L32" s="441"/>
      <c r="M32" s="64"/>
      <c r="N32" s="64"/>
      <c r="O32" s="440"/>
      <c r="P32" s="466"/>
      <c r="Q32" s="440"/>
      <c r="R32" s="441"/>
      <c r="S32" s="79"/>
      <c r="T32" s="441"/>
      <c r="U32" s="442"/>
      <c r="V32" s="79"/>
      <c r="W32" s="64"/>
      <c r="X32" s="54">
        <f t="shared" si="1"/>
        <v>0</v>
      </c>
      <c r="Y32" s="54">
        <f t="shared" si="2"/>
        <v>0</v>
      </c>
      <c r="Z32" s="54">
        <f t="shared" si="3"/>
        <v>0</v>
      </c>
      <c r="AA32" s="54" t="str">
        <f t="shared" si="4"/>
        <v/>
      </c>
      <c r="AB32" s="54">
        <f t="shared" si="5"/>
        <v>0</v>
      </c>
      <c r="AC32" s="27">
        <f t="shared" si="6"/>
        <v>0</v>
      </c>
    </row>
    <row r="33" spans="1:29" ht="35.1" customHeight="1" x14ac:dyDescent="0.2">
      <c r="A33" s="216">
        <f>'1a'!$A33</f>
        <v>25</v>
      </c>
      <c r="B33" s="74">
        <f>'1a'!$B33</f>
        <v>25</v>
      </c>
      <c r="C33" s="75" t="str">
        <f>'1a'!$C33</f>
        <v>SUNA TOK</v>
      </c>
      <c r="D33" s="317"/>
      <c r="E33" s="477" t="s">
        <v>901</v>
      </c>
      <c r="F33" s="7"/>
      <c r="G33" s="15"/>
      <c r="H33" s="456" t="str">
        <f t="shared" si="0"/>
        <v/>
      </c>
      <c r="I33" s="449"/>
      <c r="J33" s="449"/>
      <c r="K33" s="449"/>
      <c r="L33" s="441"/>
      <c r="M33" s="64"/>
      <c r="N33" s="64"/>
      <c r="O33" s="440"/>
      <c r="P33" s="466"/>
      <c r="Q33" s="440"/>
      <c r="R33" s="441"/>
      <c r="S33" s="79"/>
      <c r="T33" s="441"/>
      <c r="U33" s="442"/>
      <c r="V33" s="79"/>
      <c r="W33" s="64"/>
      <c r="X33" s="54">
        <f t="shared" si="1"/>
        <v>0</v>
      </c>
      <c r="Y33" s="54">
        <f t="shared" si="2"/>
        <v>0</v>
      </c>
      <c r="Z33" s="54">
        <f t="shared" si="3"/>
        <v>0</v>
      </c>
      <c r="AA33" s="54" t="str">
        <f t="shared" si="4"/>
        <v/>
      </c>
      <c r="AB33" s="54">
        <f t="shared" si="5"/>
        <v>0</v>
      </c>
      <c r="AC33" s="27">
        <f t="shared" si="6"/>
        <v>0</v>
      </c>
    </row>
    <row r="34" spans="1:29" ht="35.1" customHeight="1" x14ac:dyDescent="0.2">
      <c r="A34" s="216">
        <f>'1a'!$A34</f>
        <v>26</v>
      </c>
      <c r="B34" s="74">
        <f>'1a'!$B34</f>
        <v>26</v>
      </c>
      <c r="C34" s="75" t="str">
        <f>'1a'!$C34</f>
        <v>GÜLER DEMİR</v>
      </c>
      <c r="D34" s="317"/>
      <c r="E34" s="477" t="s">
        <v>901</v>
      </c>
      <c r="F34" s="7"/>
      <c r="G34" s="15"/>
      <c r="H34" s="456" t="str">
        <f t="shared" si="0"/>
        <v/>
      </c>
      <c r="I34" s="449"/>
      <c r="J34" s="449"/>
      <c r="K34" s="449"/>
      <c r="L34" s="441"/>
      <c r="M34" s="64"/>
      <c r="N34" s="64"/>
      <c r="O34" s="440"/>
      <c r="P34" s="466"/>
      <c r="Q34" s="440"/>
      <c r="R34" s="441"/>
      <c r="S34" s="79"/>
      <c r="T34" s="441"/>
      <c r="U34" s="442"/>
      <c r="V34" s="79"/>
      <c r="W34" s="64"/>
      <c r="X34" s="54">
        <f t="shared" si="1"/>
        <v>0</v>
      </c>
      <c r="Y34" s="54">
        <f t="shared" si="2"/>
        <v>0</v>
      </c>
      <c r="Z34" s="54">
        <f t="shared" si="3"/>
        <v>0</v>
      </c>
      <c r="AA34" s="54" t="str">
        <f t="shared" si="4"/>
        <v/>
      </c>
      <c r="AB34" s="54">
        <f t="shared" si="5"/>
        <v>0</v>
      </c>
      <c r="AC34" s="27">
        <f t="shared" si="6"/>
        <v>0</v>
      </c>
    </row>
    <row r="35" spans="1:29" ht="35.1" customHeight="1" x14ac:dyDescent="0.2">
      <c r="A35" s="216">
        <f>'1a'!$A35</f>
        <v>27</v>
      </c>
      <c r="B35" s="74">
        <f>'1a'!$B35</f>
        <v>27</v>
      </c>
      <c r="C35" s="75" t="str">
        <f>'1a'!$C35</f>
        <v>DERYA BODUR</v>
      </c>
      <c r="D35" s="317"/>
      <c r="E35" s="477" t="s">
        <v>901</v>
      </c>
      <c r="F35" s="7"/>
      <c r="G35" s="15"/>
      <c r="H35" s="456" t="str">
        <f t="shared" si="0"/>
        <v/>
      </c>
      <c r="I35" s="449"/>
      <c r="J35" s="449"/>
      <c r="K35" s="449"/>
      <c r="L35" s="441"/>
      <c r="M35" s="64"/>
      <c r="N35" s="64"/>
      <c r="O35" s="440"/>
      <c r="P35" s="466"/>
      <c r="Q35" s="440"/>
      <c r="R35" s="441"/>
      <c r="S35" s="79"/>
      <c r="T35" s="441"/>
      <c r="U35" s="442"/>
      <c r="V35" s="79"/>
      <c r="W35" s="64"/>
      <c r="X35" s="54">
        <f t="shared" si="1"/>
        <v>0</v>
      </c>
      <c r="Y35" s="54">
        <f t="shared" si="2"/>
        <v>0</v>
      </c>
      <c r="Z35" s="54">
        <f t="shared" si="3"/>
        <v>0</v>
      </c>
      <c r="AA35" s="54" t="str">
        <f t="shared" si="4"/>
        <v/>
      </c>
      <c r="AB35" s="54">
        <f t="shared" si="5"/>
        <v>0</v>
      </c>
      <c r="AC35" s="27">
        <f t="shared" si="6"/>
        <v>0</v>
      </c>
    </row>
    <row r="36" spans="1:29" ht="35.1" customHeight="1" x14ac:dyDescent="0.2">
      <c r="A36" s="216">
        <f>'1a'!$A36</f>
        <v>28</v>
      </c>
      <c r="B36" s="74">
        <f>'1a'!$B36</f>
        <v>28</v>
      </c>
      <c r="C36" s="75" t="str">
        <f>'1a'!$C36</f>
        <v>ALİ CAN ÖZÇİL</v>
      </c>
      <c r="D36" s="317"/>
      <c r="E36" s="477" t="s">
        <v>901</v>
      </c>
      <c r="F36" s="7"/>
      <c r="G36" s="15"/>
      <c r="H36" s="456" t="str">
        <f t="shared" si="0"/>
        <v/>
      </c>
      <c r="I36" s="449"/>
      <c r="J36" s="449"/>
      <c r="K36" s="449"/>
      <c r="L36" s="441"/>
      <c r="M36" s="64"/>
      <c r="N36" s="64"/>
      <c r="O36" s="440"/>
      <c r="P36" s="466"/>
      <c r="Q36" s="440"/>
      <c r="R36" s="441"/>
      <c r="S36" s="79"/>
      <c r="T36" s="441"/>
      <c r="U36" s="442"/>
      <c r="V36" s="79"/>
      <c r="W36" s="64"/>
      <c r="X36" s="54">
        <f t="shared" si="1"/>
        <v>0</v>
      </c>
      <c r="Y36" s="54">
        <f t="shared" si="2"/>
        <v>0</v>
      </c>
      <c r="Z36" s="54">
        <f t="shared" si="3"/>
        <v>0</v>
      </c>
      <c r="AA36" s="54" t="str">
        <f t="shared" si="4"/>
        <v/>
      </c>
      <c r="AB36" s="54">
        <f t="shared" si="5"/>
        <v>0</v>
      </c>
      <c r="AC36" s="27">
        <f t="shared" si="6"/>
        <v>0</v>
      </c>
    </row>
    <row r="37" spans="1:29" ht="35.1" customHeight="1" x14ac:dyDescent="0.2">
      <c r="A37" s="216">
        <f>'1a'!$A37</f>
        <v>29</v>
      </c>
      <c r="B37" s="74">
        <f>'1a'!$B37</f>
        <v>29</v>
      </c>
      <c r="C37" s="75" t="str">
        <f>'1a'!$C37</f>
        <v>SEVGİ YILDIZ</v>
      </c>
      <c r="D37" s="317"/>
      <c r="E37" s="477" t="s">
        <v>901</v>
      </c>
      <c r="F37" s="7"/>
      <c r="G37" s="15"/>
      <c r="H37" s="456" t="str">
        <f t="shared" si="0"/>
        <v/>
      </c>
      <c r="I37" s="449"/>
      <c r="J37" s="449"/>
      <c r="K37" s="449"/>
      <c r="L37" s="441"/>
      <c r="M37" s="64"/>
      <c r="N37" s="64"/>
      <c r="O37" s="440"/>
      <c r="P37" s="466"/>
      <c r="Q37" s="440"/>
      <c r="R37" s="441"/>
      <c r="S37" s="79"/>
      <c r="T37" s="441"/>
      <c r="U37" s="442"/>
      <c r="V37" s="79"/>
      <c r="W37" s="64"/>
      <c r="X37" s="54">
        <f t="shared" si="1"/>
        <v>0</v>
      </c>
      <c r="Y37" s="54">
        <f t="shared" si="2"/>
        <v>0</v>
      </c>
      <c r="Z37" s="54">
        <f t="shared" si="3"/>
        <v>0</v>
      </c>
      <c r="AA37" s="54" t="str">
        <f t="shared" si="4"/>
        <v/>
      </c>
      <c r="AB37" s="54">
        <f t="shared" si="5"/>
        <v>0</v>
      </c>
      <c r="AC37" s="27">
        <f t="shared" si="6"/>
        <v>0</v>
      </c>
    </row>
    <row r="38" spans="1:29" ht="35.1" customHeight="1" x14ac:dyDescent="0.2">
      <c r="A38" s="216">
        <f>'1a'!$A38</f>
        <v>30</v>
      </c>
      <c r="B38" s="74">
        <f>'1a'!$B38</f>
        <v>30</v>
      </c>
      <c r="C38" s="75" t="str">
        <f>'1a'!$C38</f>
        <v>ÖMÜR PEHLİVAN</v>
      </c>
      <c r="D38" s="317"/>
      <c r="E38" s="477" t="s">
        <v>901</v>
      </c>
      <c r="F38" s="7"/>
      <c r="G38" s="15"/>
      <c r="H38" s="456" t="str">
        <f t="shared" si="0"/>
        <v/>
      </c>
      <c r="I38" s="449"/>
      <c r="J38" s="449"/>
      <c r="K38" s="449"/>
      <c r="L38" s="441"/>
      <c r="M38" s="64"/>
      <c r="N38" s="64"/>
      <c r="O38" s="440"/>
      <c r="P38" s="466"/>
      <c r="Q38" s="440"/>
      <c r="R38" s="441"/>
      <c r="S38" s="79"/>
      <c r="T38" s="441"/>
      <c r="U38" s="442"/>
      <c r="V38" s="79"/>
      <c r="W38" s="64"/>
      <c r="X38" s="54">
        <f t="shared" si="1"/>
        <v>0</v>
      </c>
      <c r="Y38" s="54">
        <f t="shared" si="2"/>
        <v>0</v>
      </c>
      <c r="Z38" s="54">
        <f t="shared" si="3"/>
        <v>0</v>
      </c>
      <c r="AA38" s="54" t="str">
        <f t="shared" si="4"/>
        <v/>
      </c>
      <c r="AB38" s="54">
        <f t="shared" si="5"/>
        <v>0</v>
      </c>
      <c r="AC38" s="27">
        <f t="shared" si="6"/>
        <v>0</v>
      </c>
    </row>
    <row r="39" spans="1:29" ht="12" customHeight="1" x14ac:dyDescent="0.2">
      <c r="A39" s="216">
        <f>'1a'!$A39</f>
        <v>0</v>
      </c>
      <c r="B39" s="74">
        <f>'1a'!$B39</f>
        <v>0</v>
      </c>
      <c r="C39" s="75">
        <f>'1a'!$C39</f>
        <v>0</v>
      </c>
      <c r="D39" s="317"/>
      <c r="E39" s="388"/>
      <c r="F39" s="7"/>
      <c r="G39" s="15"/>
      <c r="H39" s="456" t="str">
        <f t="shared" si="0"/>
        <v/>
      </c>
      <c r="I39" s="449"/>
      <c r="J39" s="449"/>
      <c r="K39" s="449"/>
      <c r="L39" s="441"/>
      <c r="M39" s="64"/>
      <c r="N39" s="64"/>
      <c r="O39" s="440"/>
      <c r="P39" s="466"/>
      <c r="Q39" s="440"/>
      <c r="R39" s="441"/>
      <c r="S39" s="79"/>
      <c r="T39" s="441"/>
      <c r="U39" s="442"/>
      <c r="V39" s="79"/>
      <c r="W39" s="64"/>
      <c r="X39" s="54">
        <f t="shared" si="1"/>
        <v>0</v>
      </c>
      <c r="Y39" s="54">
        <f t="shared" si="2"/>
        <v>0</v>
      </c>
      <c r="Z39" s="54">
        <f t="shared" si="3"/>
        <v>0</v>
      </c>
      <c r="AA39" s="54" t="str">
        <f t="shared" si="4"/>
        <v/>
      </c>
      <c r="AB39" s="54">
        <f t="shared" si="5"/>
        <v>0</v>
      </c>
      <c r="AC39" s="27">
        <f t="shared" si="6"/>
        <v>0</v>
      </c>
    </row>
    <row r="40" spans="1:29" ht="12" customHeight="1" x14ac:dyDescent="0.2">
      <c r="A40" s="216">
        <f>'1a'!$A40</f>
        <v>0</v>
      </c>
      <c r="B40" s="74">
        <f>'1a'!$B40</f>
        <v>0</v>
      </c>
      <c r="C40" s="75">
        <f>'1a'!$C40</f>
        <v>0</v>
      </c>
      <c r="D40" s="317"/>
      <c r="E40" s="388"/>
      <c r="F40" s="7"/>
      <c r="G40" s="15"/>
      <c r="H40" s="456" t="str">
        <f t="shared" si="0"/>
        <v/>
      </c>
      <c r="I40" s="449"/>
      <c r="J40" s="449"/>
      <c r="K40" s="449"/>
      <c r="L40" s="441"/>
      <c r="M40" s="64"/>
      <c r="N40" s="64"/>
      <c r="O40" s="440"/>
      <c r="P40" s="466"/>
      <c r="Q40" s="440"/>
      <c r="R40" s="441"/>
      <c r="S40" s="79"/>
      <c r="T40" s="441"/>
      <c r="U40" s="442"/>
      <c r="V40" s="79"/>
      <c r="W40" s="64"/>
      <c r="X40" s="54">
        <f t="shared" si="1"/>
        <v>0</v>
      </c>
      <c r="Y40" s="54">
        <f t="shared" si="2"/>
        <v>0</v>
      </c>
      <c r="Z40" s="54">
        <f t="shared" si="3"/>
        <v>0</v>
      </c>
      <c r="AA40" s="54" t="str">
        <f t="shared" si="4"/>
        <v/>
      </c>
      <c r="AB40" s="54">
        <f t="shared" si="5"/>
        <v>0</v>
      </c>
      <c r="AC40" s="27">
        <f t="shared" si="6"/>
        <v>0</v>
      </c>
    </row>
    <row r="41" spans="1:29" ht="12" customHeight="1" x14ac:dyDescent="0.2">
      <c r="A41" s="216">
        <f>'1a'!$A41</f>
        <v>0</v>
      </c>
      <c r="B41" s="74">
        <f>'1a'!$B41</f>
        <v>0</v>
      </c>
      <c r="C41" s="75">
        <f>'1a'!$C41</f>
        <v>0</v>
      </c>
      <c r="D41" s="317"/>
      <c r="E41" s="10"/>
      <c r="F41" s="7"/>
      <c r="G41" s="15"/>
      <c r="H41" s="456" t="str">
        <f t="shared" si="0"/>
        <v/>
      </c>
      <c r="I41" s="449"/>
      <c r="J41" s="449"/>
      <c r="K41" s="449"/>
      <c r="L41" s="441"/>
      <c r="M41" s="64"/>
      <c r="N41" s="64"/>
      <c r="O41" s="440"/>
      <c r="P41" s="466"/>
      <c r="Q41" s="440"/>
      <c r="R41" s="441"/>
      <c r="S41" s="79"/>
      <c r="T41" s="441"/>
      <c r="U41" s="442"/>
      <c r="V41" s="79"/>
      <c r="W41" s="64"/>
      <c r="X41" s="54">
        <f t="shared" si="1"/>
        <v>0</v>
      </c>
      <c r="Y41" s="54">
        <f t="shared" si="2"/>
        <v>0</v>
      </c>
      <c r="Z41" s="54">
        <f t="shared" si="3"/>
        <v>0</v>
      </c>
      <c r="AA41" s="54" t="str">
        <f t="shared" si="4"/>
        <v/>
      </c>
      <c r="AB41" s="54">
        <f t="shared" si="5"/>
        <v>0</v>
      </c>
      <c r="AC41" s="27">
        <f t="shared" si="6"/>
        <v>0</v>
      </c>
    </row>
    <row r="42" spans="1:29" ht="12" customHeight="1" x14ac:dyDescent="0.2">
      <c r="A42" s="216">
        <f>'1a'!$A42</f>
        <v>0</v>
      </c>
      <c r="B42" s="74">
        <f>'1a'!$B42</f>
        <v>0</v>
      </c>
      <c r="C42" s="75">
        <f>'1a'!$C42</f>
        <v>0</v>
      </c>
      <c r="D42" s="317"/>
      <c r="E42" s="10"/>
      <c r="F42" s="7"/>
      <c r="G42" s="15"/>
      <c r="H42" s="456" t="str">
        <f t="shared" si="0"/>
        <v/>
      </c>
      <c r="I42" s="449"/>
      <c r="J42" s="449"/>
      <c r="K42" s="449"/>
      <c r="L42" s="441"/>
      <c r="M42" s="64"/>
      <c r="N42" s="64"/>
      <c r="O42" s="440"/>
      <c r="P42" s="466"/>
      <c r="Q42" s="440"/>
      <c r="R42" s="441"/>
      <c r="S42" s="79"/>
      <c r="T42" s="441"/>
      <c r="U42" s="442"/>
      <c r="V42" s="79"/>
      <c r="W42" s="64"/>
      <c r="X42" s="54">
        <f t="shared" si="1"/>
        <v>0</v>
      </c>
      <c r="Y42" s="54">
        <f t="shared" si="2"/>
        <v>0</v>
      </c>
      <c r="Z42" s="54">
        <f t="shared" si="3"/>
        <v>0</v>
      </c>
      <c r="AA42" s="54" t="str">
        <f t="shared" si="4"/>
        <v/>
      </c>
      <c r="AB42" s="54">
        <f t="shared" si="5"/>
        <v>0</v>
      </c>
      <c r="AC42" s="27">
        <f t="shared" si="6"/>
        <v>0</v>
      </c>
    </row>
    <row r="43" spans="1:29" ht="12" customHeight="1" x14ac:dyDescent="0.2">
      <c r="A43" s="216">
        <f>'1a'!$A43</f>
        <v>0</v>
      </c>
      <c r="B43" s="74">
        <f>'1a'!$B43</f>
        <v>0</v>
      </c>
      <c r="C43" s="75">
        <f>'1a'!$C43</f>
        <v>0</v>
      </c>
      <c r="D43" s="317"/>
      <c r="E43" s="10"/>
      <c r="F43" s="7"/>
      <c r="G43" s="15"/>
      <c r="H43" s="456" t="str">
        <f t="shared" si="0"/>
        <v/>
      </c>
      <c r="I43" s="449"/>
      <c r="J43" s="449"/>
      <c r="K43" s="449"/>
      <c r="L43" s="441"/>
      <c r="M43" s="64"/>
      <c r="N43" s="64"/>
      <c r="O43" s="440"/>
      <c r="P43" s="466"/>
      <c r="Q43" s="440"/>
      <c r="R43" s="441"/>
      <c r="S43" s="79"/>
      <c r="T43" s="441"/>
      <c r="U43" s="442"/>
      <c r="V43" s="79"/>
      <c r="W43" s="64"/>
      <c r="X43" s="54">
        <f t="shared" si="1"/>
        <v>0</v>
      </c>
      <c r="Y43" s="54">
        <f t="shared" si="2"/>
        <v>0</v>
      </c>
      <c r="Z43" s="54">
        <f t="shared" si="3"/>
        <v>0</v>
      </c>
      <c r="AA43" s="54" t="str">
        <f t="shared" si="4"/>
        <v/>
      </c>
      <c r="AB43" s="54">
        <f t="shared" si="5"/>
        <v>0</v>
      </c>
      <c r="AC43" s="27">
        <f t="shared" si="6"/>
        <v>0</v>
      </c>
    </row>
    <row r="44" spans="1:29" ht="12" customHeight="1" x14ac:dyDescent="0.2">
      <c r="A44" s="216">
        <f>'1a'!$A44</f>
        <v>0</v>
      </c>
      <c r="B44" s="74">
        <f>'1a'!$B44</f>
        <v>0</v>
      </c>
      <c r="C44" s="75">
        <f>'1a'!$C44</f>
        <v>0</v>
      </c>
      <c r="D44" s="317"/>
      <c r="E44" s="10"/>
      <c r="F44" s="7"/>
      <c r="G44" s="15"/>
      <c r="H44" s="456" t="str">
        <f t="shared" si="0"/>
        <v/>
      </c>
      <c r="I44" s="449"/>
      <c r="J44" s="449"/>
      <c r="K44" s="449"/>
      <c r="L44" s="441"/>
      <c r="M44" s="64"/>
      <c r="N44" s="64"/>
      <c r="O44" s="440"/>
      <c r="P44" s="466"/>
      <c r="Q44" s="440"/>
      <c r="R44" s="441"/>
      <c r="S44" s="79"/>
      <c r="T44" s="441"/>
      <c r="U44" s="442"/>
      <c r="V44" s="79"/>
      <c r="W44" s="64"/>
      <c r="X44" s="54">
        <f t="shared" si="1"/>
        <v>0</v>
      </c>
      <c r="Y44" s="54">
        <f t="shared" si="2"/>
        <v>0</v>
      </c>
      <c r="Z44" s="54">
        <f t="shared" si="3"/>
        <v>0</v>
      </c>
      <c r="AA44" s="54" t="str">
        <f t="shared" si="4"/>
        <v/>
      </c>
      <c r="AB44" s="54">
        <f t="shared" si="5"/>
        <v>0</v>
      </c>
      <c r="AC44" s="27">
        <f t="shared" si="6"/>
        <v>0</v>
      </c>
    </row>
    <row r="45" spans="1:29" ht="12" customHeight="1" x14ac:dyDescent="0.2">
      <c r="A45" s="216">
        <f>'1a'!$A45</f>
        <v>0</v>
      </c>
      <c r="B45" s="74">
        <f>'1a'!$B45</f>
        <v>0</v>
      </c>
      <c r="C45" s="75">
        <f>'1a'!$C45</f>
        <v>0</v>
      </c>
      <c r="D45" s="317"/>
      <c r="E45" s="10"/>
      <c r="F45" s="7"/>
      <c r="G45" s="15"/>
      <c r="H45" s="456" t="str">
        <f t="shared" si="0"/>
        <v/>
      </c>
      <c r="I45" s="449"/>
      <c r="J45" s="449"/>
      <c r="K45" s="449"/>
      <c r="L45" s="441"/>
      <c r="M45" s="64"/>
      <c r="N45" s="64"/>
      <c r="O45" s="440"/>
      <c r="P45" s="466"/>
      <c r="Q45" s="440"/>
      <c r="R45" s="441"/>
      <c r="S45" s="79"/>
      <c r="T45" s="441"/>
      <c r="U45" s="442"/>
      <c r="V45" s="79"/>
      <c r="W45" s="64"/>
      <c r="X45" s="54">
        <f t="shared" si="1"/>
        <v>0</v>
      </c>
      <c r="Y45" s="54">
        <f t="shared" si="2"/>
        <v>0</v>
      </c>
      <c r="Z45" s="54">
        <f t="shared" si="3"/>
        <v>0</v>
      </c>
      <c r="AA45" s="54" t="str">
        <f t="shared" si="4"/>
        <v/>
      </c>
      <c r="AB45" s="54">
        <f t="shared" si="5"/>
        <v>0</v>
      </c>
      <c r="AC45" s="27">
        <f t="shared" si="6"/>
        <v>0</v>
      </c>
    </row>
    <row r="46" spans="1:29" ht="12" customHeight="1" x14ac:dyDescent="0.2">
      <c r="A46" s="216">
        <f>'1a'!$A46</f>
        <v>0</v>
      </c>
      <c r="B46" s="74">
        <f>'1a'!$B46</f>
        <v>0</v>
      </c>
      <c r="C46" s="75">
        <f>'1a'!$C46</f>
        <v>0</v>
      </c>
      <c r="D46" s="317"/>
      <c r="E46" s="10"/>
      <c r="F46" s="7"/>
      <c r="G46" s="15"/>
      <c r="H46" s="456" t="str">
        <f t="shared" si="0"/>
        <v/>
      </c>
      <c r="I46" s="449"/>
      <c r="J46" s="449"/>
      <c r="K46" s="449"/>
      <c r="L46" s="441"/>
      <c r="M46" s="64"/>
      <c r="N46" s="64"/>
      <c r="O46" s="440"/>
      <c r="P46" s="466"/>
      <c r="Q46" s="440"/>
      <c r="R46" s="441"/>
      <c r="S46" s="79"/>
      <c r="T46" s="441"/>
      <c r="U46" s="442"/>
      <c r="V46" s="79"/>
      <c r="W46" s="64"/>
      <c r="X46" s="54">
        <f t="shared" si="1"/>
        <v>0</v>
      </c>
      <c r="Y46" s="54">
        <f t="shared" si="2"/>
        <v>0</v>
      </c>
      <c r="Z46" s="54">
        <f t="shared" si="3"/>
        <v>0</v>
      </c>
      <c r="AA46" s="54" t="str">
        <f t="shared" si="4"/>
        <v/>
      </c>
      <c r="AB46" s="54">
        <f t="shared" si="5"/>
        <v>0</v>
      </c>
      <c r="AC46" s="27">
        <f t="shared" si="6"/>
        <v>0</v>
      </c>
    </row>
    <row r="47" spans="1:29" ht="12" customHeight="1" x14ac:dyDescent="0.2">
      <c r="A47" s="216">
        <f>'1a'!$A47</f>
        <v>0</v>
      </c>
      <c r="B47" s="74">
        <f>'1a'!$B47</f>
        <v>0</v>
      </c>
      <c r="C47" s="75">
        <f>'1a'!$C47</f>
        <v>0</v>
      </c>
      <c r="D47" s="317"/>
      <c r="E47" s="10"/>
      <c r="F47" s="7"/>
      <c r="G47" s="15"/>
      <c r="H47" s="456" t="str">
        <f t="shared" si="0"/>
        <v/>
      </c>
      <c r="I47" s="449"/>
      <c r="J47" s="449"/>
      <c r="K47" s="449"/>
      <c r="L47" s="441"/>
      <c r="M47" s="64"/>
      <c r="N47" s="64"/>
      <c r="O47" s="440"/>
      <c r="P47" s="466"/>
      <c r="Q47" s="440"/>
      <c r="R47" s="441"/>
      <c r="S47" s="79"/>
      <c r="T47" s="441"/>
      <c r="U47" s="442"/>
      <c r="V47" s="79"/>
      <c r="W47" s="64"/>
      <c r="X47" s="54">
        <f t="shared" si="1"/>
        <v>0</v>
      </c>
      <c r="Y47" s="54">
        <f t="shared" si="2"/>
        <v>0</v>
      </c>
      <c r="Z47" s="54">
        <f t="shared" si="3"/>
        <v>0</v>
      </c>
      <c r="AA47" s="54" t="str">
        <f t="shared" si="4"/>
        <v/>
      </c>
      <c r="AB47" s="54">
        <f t="shared" si="5"/>
        <v>0</v>
      </c>
      <c r="AC47" s="27">
        <f t="shared" si="6"/>
        <v>0</v>
      </c>
    </row>
    <row r="48" spans="1:29" ht="12" customHeight="1" x14ac:dyDescent="0.2">
      <c r="A48" s="216">
        <f>'1a'!$A48</f>
        <v>0</v>
      </c>
      <c r="B48" s="74">
        <f>'1a'!$B48</f>
        <v>0</v>
      </c>
      <c r="C48" s="75">
        <f>'1a'!$C48</f>
        <v>0</v>
      </c>
      <c r="D48" s="317"/>
      <c r="E48" s="10"/>
      <c r="F48" s="7"/>
      <c r="G48" s="15"/>
      <c r="H48" s="456" t="str">
        <f t="shared" si="0"/>
        <v/>
      </c>
      <c r="I48" s="449"/>
      <c r="J48" s="449"/>
      <c r="K48" s="449"/>
      <c r="L48" s="441"/>
      <c r="M48" s="64"/>
      <c r="N48" s="64"/>
      <c r="O48" s="440"/>
      <c r="P48" s="466"/>
      <c r="Q48" s="440"/>
      <c r="R48" s="441"/>
      <c r="S48" s="79"/>
      <c r="T48" s="441"/>
      <c r="U48" s="442"/>
      <c r="V48" s="79"/>
      <c r="W48" s="64"/>
      <c r="X48" s="54">
        <f t="shared" si="1"/>
        <v>0</v>
      </c>
      <c r="Y48" s="54">
        <f t="shared" si="2"/>
        <v>0</v>
      </c>
      <c r="Z48" s="54">
        <f t="shared" si="3"/>
        <v>0</v>
      </c>
      <c r="AA48" s="54" t="str">
        <f t="shared" si="4"/>
        <v/>
      </c>
      <c r="AB48" s="54">
        <f t="shared" si="5"/>
        <v>0</v>
      </c>
      <c r="AC48" s="27">
        <f t="shared" si="6"/>
        <v>0</v>
      </c>
    </row>
    <row r="49" spans="1:29" ht="12" customHeight="1" x14ac:dyDescent="0.2">
      <c r="A49" s="216">
        <f>'1a'!$A49</f>
        <v>0</v>
      </c>
      <c r="B49" s="74">
        <f>'1a'!$B49</f>
        <v>0</v>
      </c>
      <c r="C49" s="75">
        <f>'1a'!$C49</f>
        <v>0</v>
      </c>
      <c r="D49" s="317"/>
      <c r="E49" s="10"/>
      <c r="F49" s="7"/>
      <c r="G49" s="15"/>
      <c r="H49" s="456" t="str">
        <f t="shared" si="0"/>
        <v/>
      </c>
      <c r="I49" s="449"/>
      <c r="J49" s="449"/>
      <c r="K49" s="449"/>
      <c r="L49" s="441"/>
      <c r="M49" s="64"/>
      <c r="N49" s="64"/>
      <c r="O49" s="440"/>
      <c r="P49" s="466"/>
      <c r="Q49" s="440"/>
      <c r="R49" s="441"/>
      <c r="S49" s="79"/>
      <c r="T49" s="441"/>
      <c r="U49" s="442"/>
      <c r="V49" s="79"/>
      <c r="W49" s="64"/>
      <c r="X49" s="54">
        <f t="shared" si="1"/>
        <v>0</v>
      </c>
      <c r="Y49" s="54">
        <f t="shared" si="2"/>
        <v>0</v>
      </c>
      <c r="Z49" s="54">
        <f t="shared" si="3"/>
        <v>0</v>
      </c>
      <c r="AA49" s="54" t="str">
        <f t="shared" si="4"/>
        <v/>
      </c>
      <c r="AB49" s="54">
        <f t="shared" si="5"/>
        <v>0</v>
      </c>
      <c r="AC49" s="27">
        <f t="shared" si="6"/>
        <v>0</v>
      </c>
    </row>
    <row r="50" spans="1:29" ht="12" customHeight="1" x14ac:dyDescent="0.2">
      <c r="A50" s="216">
        <f>'1a'!$A50</f>
        <v>0</v>
      </c>
      <c r="B50" s="74">
        <f>'1a'!$B50</f>
        <v>0</v>
      </c>
      <c r="C50" s="75">
        <f>'1a'!$C50</f>
        <v>0</v>
      </c>
      <c r="D50" s="317"/>
      <c r="E50" s="10"/>
      <c r="F50" s="7"/>
      <c r="G50" s="15"/>
      <c r="H50" s="456" t="str">
        <f t="shared" si="0"/>
        <v/>
      </c>
      <c r="I50" s="449"/>
      <c r="J50" s="449"/>
      <c r="K50" s="449"/>
      <c r="L50" s="441"/>
      <c r="M50" s="64"/>
      <c r="N50" s="64"/>
      <c r="O50" s="440"/>
      <c r="P50" s="466"/>
      <c r="Q50" s="440"/>
      <c r="R50" s="441"/>
      <c r="S50" s="79"/>
      <c r="T50" s="441"/>
      <c r="U50" s="442"/>
      <c r="V50" s="79"/>
      <c r="W50" s="64"/>
      <c r="X50" s="54">
        <f t="shared" si="1"/>
        <v>0</v>
      </c>
      <c r="Y50" s="54">
        <f t="shared" si="2"/>
        <v>0</v>
      </c>
      <c r="Z50" s="54">
        <f t="shared" si="3"/>
        <v>0</v>
      </c>
      <c r="AA50" s="54" t="str">
        <f t="shared" si="4"/>
        <v/>
      </c>
      <c r="AB50" s="54">
        <f t="shared" si="5"/>
        <v>0</v>
      </c>
      <c r="AC50" s="27">
        <f t="shared" si="6"/>
        <v>0</v>
      </c>
    </row>
    <row r="51" spans="1:29" ht="12" customHeight="1" x14ac:dyDescent="0.2">
      <c r="A51" s="216">
        <f>'1a'!$A51</f>
        <v>0</v>
      </c>
      <c r="B51" s="74">
        <f>'1a'!$B51</f>
        <v>0</v>
      </c>
      <c r="C51" s="75">
        <f>'1a'!$C51</f>
        <v>0</v>
      </c>
      <c r="D51" s="317"/>
      <c r="E51" s="10"/>
      <c r="F51" s="7"/>
      <c r="G51" s="15"/>
      <c r="H51" s="456" t="str">
        <f t="shared" si="0"/>
        <v/>
      </c>
      <c r="I51" s="449"/>
      <c r="J51" s="449"/>
      <c r="K51" s="449"/>
      <c r="L51" s="441"/>
      <c r="M51" s="64"/>
      <c r="N51" s="64"/>
      <c r="O51" s="440"/>
      <c r="P51" s="466"/>
      <c r="Q51" s="440"/>
      <c r="R51" s="441"/>
      <c r="S51" s="79"/>
      <c r="T51" s="441"/>
      <c r="U51" s="442"/>
      <c r="V51" s="79"/>
      <c r="W51" s="64"/>
      <c r="X51" s="54">
        <f t="shared" si="1"/>
        <v>0</v>
      </c>
      <c r="Y51" s="54">
        <f t="shared" si="2"/>
        <v>0</v>
      </c>
      <c r="Z51" s="54">
        <f t="shared" si="3"/>
        <v>0</v>
      </c>
      <c r="AA51" s="54" t="str">
        <f t="shared" si="4"/>
        <v/>
      </c>
      <c r="AB51" s="54">
        <f t="shared" si="5"/>
        <v>0</v>
      </c>
      <c r="AC51" s="27">
        <f t="shared" si="6"/>
        <v>0</v>
      </c>
    </row>
    <row r="52" spans="1:29" ht="12" customHeight="1" x14ac:dyDescent="0.2">
      <c r="A52" s="216">
        <f>'1a'!$A52</f>
        <v>0</v>
      </c>
      <c r="B52" s="74">
        <f>'1a'!$B52</f>
        <v>0</v>
      </c>
      <c r="C52" s="75">
        <f>'1a'!$C52</f>
        <v>0</v>
      </c>
      <c r="D52" s="317"/>
      <c r="E52" s="10"/>
      <c r="F52" s="7"/>
      <c r="G52" s="15"/>
      <c r="H52" s="456" t="str">
        <f t="shared" si="0"/>
        <v/>
      </c>
      <c r="I52" s="449"/>
      <c r="J52" s="449"/>
      <c r="K52" s="449"/>
      <c r="L52" s="441"/>
      <c r="M52" s="64"/>
      <c r="N52" s="64"/>
      <c r="O52" s="440"/>
      <c r="P52" s="466"/>
      <c r="Q52" s="440"/>
      <c r="R52" s="441"/>
      <c r="S52" s="79"/>
      <c r="T52" s="441"/>
      <c r="U52" s="442"/>
      <c r="V52" s="79"/>
      <c r="W52" s="64"/>
      <c r="X52" s="54">
        <f t="shared" si="1"/>
        <v>0</v>
      </c>
      <c r="Y52" s="54">
        <f t="shared" si="2"/>
        <v>0</v>
      </c>
      <c r="Z52" s="54">
        <f t="shared" si="3"/>
        <v>0</v>
      </c>
      <c r="AA52" s="54" t="str">
        <f t="shared" si="4"/>
        <v/>
      </c>
      <c r="AB52" s="54">
        <f t="shared" si="5"/>
        <v>0</v>
      </c>
      <c r="AC52" s="27">
        <f t="shared" si="6"/>
        <v>0</v>
      </c>
    </row>
    <row r="53" spans="1:29" ht="12" customHeight="1" x14ac:dyDescent="0.2">
      <c r="A53" s="216">
        <f>'1a'!$A53</f>
        <v>0</v>
      </c>
      <c r="B53" s="74">
        <f>'1a'!$B53</f>
        <v>0</v>
      </c>
      <c r="C53" s="75">
        <f>'1a'!$C53</f>
        <v>0</v>
      </c>
      <c r="D53" s="317"/>
      <c r="E53" s="10"/>
      <c r="F53" s="7"/>
      <c r="G53" s="15"/>
      <c r="H53" s="456" t="str">
        <f t="shared" si="0"/>
        <v/>
      </c>
      <c r="I53" s="449"/>
      <c r="J53" s="449"/>
      <c r="K53" s="449"/>
      <c r="L53" s="441"/>
      <c r="M53" s="64"/>
      <c r="N53" s="64"/>
      <c r="O53" s="440"/>
      <c r="P53" s="466"/>
      <c r="Q53" s="440"/>
      <c r="R53" s="441"/>
      <c r="S53" s="79"/>
      <c r="T53" s="441"/>
      <c r="U53" s="442"/>
      <c r="V53" s="79"/>
      <c r="W53" s="64"/>
      <c r="X53" s="54">
        <f t="shared" si="1"/>
        <v>0</v>
      </c>
      <c r="Y53" s="54">
        <f t="shared" si="2"/>
        <v>0</v>
      </c>
      <c r="Z53" s="54">
        <f t="shared" si="3"/>
        <v>0</v>
      </c>
      <c r="AA53" s="54" t="str">
        <f t="shared" si="4"/>
        <v/>
      </c>
      <c r="AB53" s="54">
        <f t="shared" si="5"/>
        <v>0</v>
      </c>
      <c r="AC53" s="27">
        <f t="shared" si="6"/>
        <v>0</v>
      </c>
    </row>
    <row r="54" spans="1:29" ht="12" customHeight="1" x14ac:dyDescent="0.2">
      <c r="A54" s="216">
        <f>'1a'!$A54</f>
        <v>0</v>
      </c>
      <c r="B54" s="74">
        <f>'1a'!$B54</f>
        <v>0</v>
      </c>
      <c r="C54" s="75">
        <f>'1a'!$C54</f>
        <v>0</v>
      </c>
      <c r="D54" s="317"/>
      <c r="E54" s="10"/>
      <c r="F54" s="7"/>
      <c r="G54" s="15"/>
      <c r="H54" s="456" t="str">
        <f t="shared" si="0"/>
        <v/>
      </c>
      <c r="I54" s="449"/>
      <c r="J54" s="449"/>
      <c r="K54" s="449"/>
      <c r="L54" s="441"/>
      <c r="M54" s="64"/>
      <c r="N54" s="64"/>
      <c r="O54" s="440"/>
      <c r="P54" s="466"/>
      <c r="Q54" s="440"/>
      <c r="R54" s="441"/>
      <c r="S54" s="79"/>
      <c r="T54" s="441"/>
      <c r="U54" s="442"/>
      <c r="V54" s="79"/>
      <c r="W54" s="64"/>
      <c r="X54" s="54">
        <f t="shared" si="1"/>
        <v>0</v>
      </c>
      <c r="Y54" s="54">
        <f t="shared" si="2"/>
        <v>0</v>
      </c>
      <c r="Z54" s="54">
        <f t="shared" si="3"/>
        <v>0</v>
      </c>
      <c r="AA54" s="54" t="str">
        <f t="shared" si="4"/>
        <v/>
      </c>
      <c r="AB54" s="54">
        <f t="shared" si="5"/>
        <v>0</v>
      </c>
      <c r="AC54" s="27">
        <f t="shared" si="6"/>
        <v>0</v>
      </c>
    </row>
    <row r="55" spans="1:29" ht="12" customHeight="1" x14ac:dyDescent="0.2">
      <c r="A55" s="216">
        <f>'1a'!$A55</f>
        <v>0</v>
      </c>
      <c r="B55" s="74">
        <f>'1a'!$B55</f>
        <v>0</v>
      </c>
      <c r="C55" s="75">
        <f>'1a'!$C55</f>
        <v>0</v>
      </c>
      <c r="D55" s="317"/>
      <c r="E55" s="10"/>
      <c r="F55" s="7"/>
      <c r="G55" s="15"/>
      <c r="H55" s="456" t="str">
        <f t="shared" si="0"/>
        <v/>
      </c>
      <c r="I55" s="449"/>
      <c r="J55" s="449"/>
      <c r="K55" s="449"/>
      <c r="L55" s="441"/>
      <c r="M55" s="64"/>
      <c r="N55" s="64"/>
      <c r="O55" s="440"/>
      <c r="P55" s="466"/>
      <c r="Q55" s="440"/>
      <c r="R55" s="441"/>
      <c r="S55" s="79"/>
      <c r="T55" s="441"/>
      <c r="U55" s="442"/>
      <c r="V55" s="79"/>
      <c r="W55" s="64"/>
      <c r="X55" s="54">
        <f t="shared" si="1"/>
        <v>0</v>
      </c>
      <c r="Y55" s="54">
        <f t="shared" si="2"/>
        <v>0</v>
      </c>
      <c r="Z55" s="54">
        <f t="shared" si="3"/>
        <v>0</v>
      </c>
      <c r="AA55" s="54" t="str">
        <f t="shared" si="4"/>
        <v/>
      </c>
      <c r="AB55" s="54">
        <f t="shared" si="5"/>
        <v>0</v>
      </c>
      <c r="AC55" s="27">
        <f t="shared" si="6"/>
        <v>0</v>
      </c>
    </row>
    <row r="56" spans="1:29" ht="12" customHeight="1" x14ac:dyDescent="0.2">
      <c r="A56" s="216">
        <f>'1a'!$A56</f>
        <v>0</v>
      </c>
      <c r="B56" s="74">
        <f>'1a'!$B56</f>
        <v>0</v>
      </c>
      <c r="C56" s="75">
        <f>'1a'!$C56</f>
        <v>0</v>
      </c>
      <c r="D56" s="317"/>
      <c r="E56" s="10"/>
      <c r="F56" s="7"/>
      <c r="G56" s="15"/>
      <c r="H56" s="464" t="str">
        <f t="shared" si="0"/>
        <v/>
      </c>
      <c r="I56" s="449"/>
      <c r="J56" s="449"/>
      <c r="K56" s="449"/>
      <c r="L56" s="441"/>
      <c r="M56" s="64"/>
      <c r="N56" s="64"/>
      <c r="O56" s="440"/>
      <c r="P56" s="466"/>
      <c r="Q56" s="440"/>
      <c r="R56" s="441"/>
      <c r="S56" s="79"/>
      <c r="T56" s="441"/>
      <c r="U56" s="442"/>
      <c r="V56" s="79"/>
      <c r="W56" s="64"/>
      <c r="X56" s="54">
        <f t="shared" si="1"/>
        <v>0</v>
      </c>
      <c r="Y56" s="54">
        <f t="shared" si="2"/>
        <v>0</v>
      </c>
      <c r="Z56" s="54">
        <f t="shared" si="3"/>
        <v>0</v>
      </c>
      <c r="AA56" s="54" t="str">
        <f t="shared" si="4"/>
        <v/>
      </c>
      <c r="AB56" s="54">
        <f t="shared" si="5"/>
        <v>0</v>
      </c>
      <c r="AC56" s="27">
        <f t="shared" si="6"/>
        <v>0</v>
      </c>
    </row>
    <row r="57" spans="1:29" ht="12" customHeight="1" x14ac:dyDescent="0.2">
      <c r="A57" s="216">
        <f>'1a'!$A57</f>
        <v>0</v>
      </c>
      <c r="B57" s="74">
        <f>'1a'!$B57</f>
        <v>0</v>
      </c>
      <c r="C57" s="75">
        <f>'1a'!$C57</f>
        <v>0</v>
      </c>
      <c r="D57" s="317"/>
      <c r="E57" s="10"/>
      <c r="F57" s="7"/>
      <c r="G57" s="15"/>
      <c r="H57" s="456" t="str">
        <f t="shared" si="0"/>
        <v/>
      </c>
      <c r="I57" s="449"/>
      <c r="J57" s="449"/>
      <c r="K57" s="449"/>
      <c r="L57" s="441"/>
      <c r="M57" s="64"/>
      <c r="N57" s="64"/>
      <c r="O57" s="440"/>
      <c r="P57" s="466"/>
      <c r="Q57" s="440"/>
      <c r="R57" s="441"/>
      <c r="S57" s="79"/>
      <c r="T57" s="441"/>
      <c r="U57" s="442"/>
      <c r="V57" s="79"/>
      <c r="W57" s="64"/>
      <c r="X57" s="54">
        <f t="shared" si="1"/>
        <v>0</v>
      </c>
      <c r="Y57" s="54">
        <f t="shared" si="2"/>
        <v>0</v>
      </c>
      <c r="Z57" s="54">
        <f t="shared" si="3"/>
        <v>0</v>
      </c>
      <c r="AA57" s="54" t="str">
        <f t="shared" si="4"/>
        <v/>
      </c>
      <c r="AB57" s="54">
        <f t="shared" si="5"/>
        <v>0</v>
      </c>
      <c r="AC57" s="27">
        <f t="shared" si="6"/>
        <v>0</v>
      </c>
    </row>
    <row r="58" spans="1:29" ht="12" customHeight="1" thickBot="1" x14ac:dyDescent="0.25">
      <c r="A58" s="219">
        <f>'1a'!$A58</f>
        <v>0</v>
      </c>
      <c r="B58" s="212">
        <f>'1a'!$B58</f>
        <v>0</v>
      </c>
      <c r="C58" s="213">
        <f>'1a'!$C58</f>
        <v>0</v>
      </c>
      <c r="D58" s="318"/>
      <c r="E58" s="197"/>
      <c r="F58" s="198"/>
      <c r="G58" s="199"/>
      <c r="H58" s="457" t="str">
        <f t="shared" si="0"/>
        <v/>
      </c>
      <c r="I58" s="449"/>
      <c r="J58" s="449"/>
      <c r="K58" s="449"/>
      <c r="L58" s="441"/>
      <c r="M58" s="64"/>
      <c r="N58" s="64"/>
      <c r="O58" s="440"/>
      <c r="P58" s="466"/>
      <c r="Q58" s="440"/>
      <c r="R58" s="441"/>
      <c r="S58" s="79"/>
      <c r="T58" s="441"/>
      <c r="U58" s="442"/>
      <c r="V58" s="79"/>
      <c r="W58" s="64"/>
      <c r="X58" s="54">
        <f t="shared" si="1"/>
        <v>0</v>
      </c>
      <c r="Y58" s="54">
        <f t="shared" si="2"/>
        <v>0</v>
      </c>
      <c r="Z58" s="54">
        <f t="shared" si="3"/>
        <v>0</v>
      </c>
      <c r="AA58" s="54" t="str">
        <f t="shared" si="4"/>
        <v/>
      </c>
      <c r="AB58" s="54">
        <f t="shared" si="5"/>
        <v>0</v>
      </c>
      <c r="AC58" s="27">
        <f t="shared" si="6"/>
        <v>0</v>
      </c>
    </row>
    <row r="59" spans="1:29"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row>
    <row r="60" spans="1:29" ht="3" customHeight="1" thickBot="1" x14ac:dyDescent="0.25">
      <c r="A60" s="209"/>
      <c r="B60" s="179"/>
      <c r="C60" s="179"/>
      <c r="D60" s="210"/>
      <c r="E60" s="179"/>
      <c r="F60" s="179"/>
      <c r="G60" s="179"/>
      <c r="H60" s="179"/>
      <c r="I60" s="179"/>
      <c r="J60" s="179"/>
      <c r="K60" s="211"/>
      <c r="L60" s="179"/>
      <c r="M60" s="179"/>
      <c r="N60" s="179"/>
      <c r="O60" s="179"/>
      <c r="P60" s="210"/>
      <c r="Q60" s="210"/>
      <c r="R60" s="179"/>
      <c r="S60" s="179"/>
      <c r="T60" s="179"/>
      <c r="U60" s="179"/>
      <c r="V60" s="179"/>
      <c r="W60" s="180"/>
    </row>
    <row r="61" spans="1:29" x14ac:dyDescent="0.2">
      <c r="A61" s="26"/>
      <c r="B61" s="26"/>
      <c r="C61" s="26"/>
      <c r="D61" s="26"/>
      <c r="E61" s="26"/>
      <c r="F61" s="26"/>
      <c r="G61" s="26"/>
      <c r="H61" s="26"/>
      <c r="I61" s="26"/>
      <c r="J61" s="26"/>
      <c r="K61" s="26"/>
      <c r="L61" s="26"/>
      <c r="M61" s="26"/>
      <c r="N61" s="26"/>
      <c r="O61" s="26"/>
      <c r="P61" s="26"/>
      <c r="Q61" s="26"/>
      <c r="R61" s="26"/>
      <c r="S61" s="26"/>
      <c r="T61" s="26"/>
    </row>
    <row r="62" spans="1:29" x14ac:dyDescent="0.2">
      <c r="C62" s="26"/>
      <c r="D62" s="26"/>
      <c r="E62" s="26"/>
      <c r="F62" s="26"/>
      <c r="G62" s="26"/>
      <c r="H62" s="26"/>
      <c r="I62" s="26"/>
      <c r="J62" s="26"/>
      <c r="K62" s="26"/>
      <c r="L62" s="26"/>
      <c r="M62" s="26"/>
      <c r="N62" s="26"/>
      <c r="O62" s="26"/>
      <c r="P62" s="26"/>
      <c r="Q62" s="26"/>
      <c r="R62" s="26"/>
      <c r="S62" s="26"/>
      <c r="T62" s="26"/>
    </row>
    <row r="63" spans="1:29" ht="1.5" customHeight="1" x14ac:dyDescent="0.2">
      <c r="A63" s="27">
        <v>0</v>
      </c>
      <c r="B63" s="27" t="s">
        <v>29</v>
      </c>
      <c r="C63" s="26"/>
      <c r="D63" s="26"/>
      <c r="E63" s="26"/>
      <c r="F63" s="26"/>
      <c r="G63" s="26"/>
      <c r="H63" s="26"/>
      <c r="I63" s="26"/>
      <c r="J63" s="26"/>
      <c r="K63" s="26"/>
      <c r="L63" s="26"/>
      <c r="M63" s="26"/>
      <c r="N63" s="26"/>
      <c r="O63" s="26"/>
      <c r="P63" s="26"/>
      <c r="Q63" s="26"/>
      <c r="R63" s="26"/>
      <c r="S63" s="26"/>
      <c r="T63" s="26"/>
    </row>
    <row r="64" spans="1:29" ht="1.5" customHeight="1" x14ac:dyDescent="0.2">
      <c r="A64" s="27">
        <v>1</v>
      </c>
      <c r="B64" s="27" t="s">
        <v>24</v>
      </c>
      <c r="C64" s="26"/>
      <c r="D64" s="26"/>
      <c r="E64" s="26"/>
      <c r="F64" s="26"/>
      <c r="G64" s="26"/>
      <c r="H64" s="26"/>
      <c r="I64" s="26"/>
      <c r="J64" s="26"/>
      <c r="K64" s="26"/>
      <c r="L64" s="26"/>
      <c r="M64" s="26"/>
      <c r="N64" s="26"/>
      <c r="O64" s="26"/>
      <c r="P64" s="26"/>
      <c r="Q64" s="26"/>
      <c r="R64" s="26"/>
      <c r="S64" s="26"/>
      <c r="T64" s="26"/>
    </row>
    <row r="65" spans="1:20" ht="1.5" customHeight="1" x14ac:dyDescent="0.2">
      <c r="A65" s="27">
        <v>2</v>
      </c>
      <c r="B65" s="27" t="s">
        <v>51</v>
      </c>
      <c r="C65" s="26"/>
      <c r="D65" s="26"/>
      <c r="E65" s="26"/>
      <c r="F65" s="26"/>
      <c r="G65" s="26"/>
      <c r="H65" s="26"/>
      <c r="I65" s="26"/>
      <c r="J65" s="26"/>
      <c r="K65" s="26"/>
      <c r="L65" s="26"/>
      <c r="M65" s="26"/>
      <c r="N65" s="26"/>
      <c r="O65" s="26"/>
      <c r="P65" s="26"/>
      <c r="Q65" s="26"/>
      <c r="R65" s="26"/>
      <c r="S65" s="26"/>
      <c r="T65" s="26"/>
    </row>
    <row r="66" spans="1:20" ht="1.5" customHeight="1" x14ac:dyDescent="0.2">
      <c r="A66" s="27">
        <v>3</v>
      </c>
      <c r="B66" s="27" t="s">
        <v>38</v>
      </c>
      <c r="C66" s="26"/>
      <c r="D66" s="26"/>
      <c r="E66" s="26"/>
      <c r="F66" s="26"/>
      <c r="G66" s="26"/>
      <c r="H66" s="26"/>
      <c r="I66" s="26"/>
      <c r="J66" s="26"/>
      <c r="K66" s="26"/>
      <c r="L66" s="26"/>
      <c r="M66" s="26"/>
      <c r="N66" s="26"/>
      <c r="O66" s="26"/>
      <c r="P66" s="26"/>
      <c r="Q66" s="26"/>
      <c r="R66" s="26"/>
      <c r="S66" s="26"/>
      <c r="T66" s="26"/>
    </row>
    <row r="67" spans="1:20" ht="1.5" customHeight="1" x14ac:dyDescent="0.2">
      <c r="A67" s="27">
        <v>4</v>
      </c>
      <c r="B67" s="27" t="s">
        <v>43</v>
      </c>
      <c r="C67" s="26"/>
      <c r="D67" s="26"/>
      <c r="E67" s="26"/>
      <c r="F67" s="26"/>
      <c r="G67" s="26"/>
      <c r="H67" s="26"/>
      <c r="I67" s="26"/>
      <c r="J67" s="26"/>
      <c r="K67" s="26"/>
      <c r="L67" s="26"/>
      <c r="M67" s="26"/>
      <c r="N67" s="26"/>
      <c r="O67" s="26"/>
      <c r="P67" s="26"/>
      <c r="Q67" s="26"/>
      <c r="R67" s="26"/>
      <c r="S67" s="26"/>
      <c r="T67" s="26"/>
    </row>
    <row r="68" spans="1:20" ht="1.5" customHeight="1" x14ac:dyDescent="0.2">
      <c r="A68" s="27">
        <v>5</v>
      </c>
      <c r="B68" s="27" t="s">
        <v>52</v>
      </c>
    </row>
    <row r="69" spans="1:20" ht="1.5" customHeight="1" x14ac:dyDescent="0.2">
      <c r="A69" s="27">
        <v>6</v>
      </c>
      <c r="B69" s="27" t="s">
        <v>42</v>
      </c>
    </row>
    <row r="70" spans="1:20" ht="1.5" customHeight="1" x14ac:dyDescent="0.2">
      <c r="A70" s="27">
        <v>7</v>
      </c>
      <c r="B70" s="27" t="s">
        <v>39</v>
      </c>
    </row>
    <row r="71" spans="1:20" ht="1.5" customHeight="1" x14ac:dyDescent="0.2">
      <c r="A71" s="27">
        <v>8</v>
      </c>
      <c r="B71" s="27" t="s">
        <v>48</v>
      </c>
    </row>
    <row r="72" spans="1:20" ht="1.5" customHeight="1" x14ac:dyDescent="0.2">
      <c r="A72" s="27">
        <v>9</v>
      </c>
      <c r="B72" s="27" t="s">
        <v>46</v>
      </c>
    </row>
    <row r="73" spans="1:20" ht="1.5" customHeight="1" x14ac:dyDescent="0.2">
      <c r="A73" s="27">
        <v>10</v>
      </c>
      <c r="B73" s="27" t="s">
        <v>40</v>
      </c>
    </row>
    <row r="74" spans="1:20" ht="1.5" customHeight="1" x14ac:dyDescent="0.2">
      <c r="A74" s="27">
        <v>11</v>
      </c>
      <c r="B74" s="27" t="s">
        <v>53</v>
      </c>
    </row>
    <row r="75" spans="1:20" ht="1.5" customHeight="1" x14ac:dyDescent="0.2">
      <c r="A75" s="27">
        <v>12</v>
      </c>
      <c r="B75" s="27" t="s">
        <v>54</v>
      </c>
    </row>
    <row r="76" spans="1:20" ht="1.5" customHeight="1" x14ac:dyDescent="0.2">
      <c r="A76" s="27">
        <v>13</v>
      </c>
      <c r="B76" s="27" t="s">
        <v>55</v>
      </c>
    </row>
    <row r="77" spans="1:20" ht="1.5" customHeight="1" x14ac:dyDescent="0.2">
      <c r="A77" s="27">
        <v>14</v>
      </c>
      <c r="B77" s="27" t="s">
        <v>41</v>
      </c>
    </row>
    <row r="78" spans="1:20" ht="1.5" customHeight="1" x14ac:dyDescent="0.2">
      <c r="A78" s="27">
        <v>15</v>
      </c>
      <c r="B78" s="27" t="s">
        <v>47</v>
      </c>
    </row>
    <row r="79" spans="1:20" ht="1.5" customHeight="1" x14ac:dyDescent="0.2">
      <c r="A79" s="27">
        <v>16</v>
      </c>
      <c r="B79" s="27" t="s">
        <v>49</v>
      </c>
    </row>
    <row r="80" spans="1:20"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5">
    <mergeCell ref="A1:W1"/>
    <mergeCell ref="J5:P5"/>
    <mergeCell ref="Q5:U5"/>
    <mergeCell ref="D4:H4"/>
    <mergeCell ref="J4:P4"/>
    <mergeCell ref="Q4:U4"/>
    <mergeCell ref="A2:W2"/>
    <mergeCell ref="Y1:Z1"/>
    <mergeCell ref="U7:V7"/>
    <mergeCell ref="W7:W8"/>
    <mergeCell ref="A4:B4"/>
    <mergeCell ref="R7:S7"/>
    <mergeCell ref="T7:T8"/>
    <mergeCell ref="A5:B5"/>
    <mergeCell ref="P7:P8"/>
    <mergeCell ref="Q7:Q8"/>
    <mergeCell ref="D5:H5"/>
    <mergeCell ref="N7:N8"/>
    <mergeCell ref="O7:O8"/>
    <mergeCell ref="A7:A8"/>
    <mergeCell ref="B7:C7"/>
    <mergeCell ref="I7:L7"/>
    <mergeCell ref="D7:D8"/>
    <mergeCell ref="E7:H7"/>
    <mergeCell ref="M7:M8"/>
  </mergeCells>
  <phoneticPr fontId="0" type="noConversion"/>
  <conditionalFormatting sqref="A9:C58">
    <cfRule type="cellIs" dxfId="32" priority="1" stopIfTrue="1" operator="equal">
      <formula>0</formula>
    </cfRule>
  </conditionalFormatting>
  <conditionalFormatting sqref="U9:U58">
    <cfRule type="cellIs" dxfId="31" priority="2" stopIfTrue="1" operator="lessThan">
      <formula>1</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ANASAYFA!E13</f>
        <v>Müzik</v>
      </c>
      <c r="E5" s="481"/>
      <c r="F5" s="481"/>
      <c r="G5" s="481"/>
      <c r="H5" s="481"/>
      <c r="I5" s="489" t="str">
        <f>ANASAYFA!$F$13</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30"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dimension ref="A1:AL163"/>
  <sheetViews>
    <sheetView workbookViewId="0">
      <pane xSplit="3" ySplit="8" topLeftCell="E33" activePane="bottomRight" state="frozen"/>
      <selection activeCell="E64" sqref="E64:P64"/>
      <selection pane="topRight" activeCell="E64" sqref="E64:P64"/>
      <selection pane="bottomLeft" activeCell="E64" sqref="E64:P64"/>
      <selection pane="bottomRight" activeCell="E38" sqref="E38"/>
    </sheetView>
  </sheetViews>
  <sheetFormatPr defaultRowHeight="12.75" x14ac:dyDescent="0.2"/>
  <cols>
    <col min="1" max="1" width="2.85546875" style="27" customWidth="1"/>
    <col min="2" max="2" width="4.42578125" style="27" customWidth="1"/>
    <col min="3" max="3" width="14.85546875" style="27" customWidth="1"/>
    <col min="4" max="4" width="1.28515625" style="27" hidden="1" customWidth="1"/>
    <col min="5" max="5" width="73.7109375" style="27" customWidth="1"/>
    <col min="6" max="6" width="0.42578125" style="27" hidden="1" customWidth="1"/>
    <col min="7" max="9" width="3.285156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8"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8"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8" ht="5.25" customHeight="1" x14ac:dyDescent="0.25">
      <c r="A3" s="29"/>
      <c r="B3" s="29"/>
      <c r="C3" s="29"/>
      <c r="D3" s="29"/>
      <c r="E3" s="29"/>
      <c r="F3" s="29"/>
      <c r="G3" s="29"/>
      <c r="H3" s="29"/>
      <c r="I3" s="29"/>
      <c r="J3" s="29"/>
      <c r="K3" s="29"/>
      <c r="L3" s="29"/>
      <c r="M3" s="29"/>
      <c r="N3" s="29"/>
      <c r="O3" s="29"/>
      <c r="P3" s="29"/>
      <c r="Q3" s="29"/>
      <c r="R3" s="29"/>
      <c r="S3" s="29"/>
      <c r="T3" s="29"/>
      <c r="U3" s="29"/>
    </row>
    <row r="4" spans="1:38"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8" ht="15.75" customHeight="1" x14ac:dyDescent="0.2">
      <c r="A5" s="489">
        <f>ANASAYFA!$L$13</f>
        <v>7</v>
      </c>
      <c r="B5" s="489"/>
      <c r="C5" s="33" t="str">
        <f>ANASAYFA!$L$14</f>
        <v>A</v>
      </c>
      <c r="D5" s="481" t="str">
        <f>ANASAYFA!E13</f>
        <v>Müzik</v>
      </c>
      <c r="E5" s="481"/>
      <c r="F5" s="481"/>
      <c r="G5" s="481"/>
      <c r="H5" s="481"/>
      <c r="I5" s="70"/>
      <c r="J5" s="515" t="str">
        <f>ANASAYFA!F13</f>
        <v>Naşit YILMAZ</v>
      </c>
      <c r="K5" s="515"/>
      <c r="L5" s="515"/>
      <c r="M5" s="515"/>
      <c r="N5" s="515"/>
      <c r="O5" s="515"/>
      <c r="P5" s="515"/>
      <c r="Q5" s="515"/>
      <c r="R5" s="515" t="str">
        <f>T(ANASAYFA!$L$7)</f>
        <v>01/03/2019</v>
      </c>
      <c r="S5" s="577" t="str">
        <f>T(ANASAYFA!$L$7)</f>
        <v>01/03/2019</v>
      </c>
      <c r="T5" s="577"/>
      <c r="U5" s="577"/>
      <c r="V5" s="577"/>
      <c r="W5" s="577"/>
    </row>
    <row r="6" spans="1:38" ht="6.75" customHeight="1" thickBot="1" x14ac:dyDescent="0.25">
      <c r="A6" s="26"/>
      <c r="B6" s="26"/>
      <c r="C6" s="26"/>
      <c r="D6" s="26"/>
      <c r="E6" s="26"/>
      <c r="F6" s="26"/>
      <c r="G6" s="26"/>
      <c r="H6" s="26"/>
      <c r="I6" s="26"/>
      <c r="J6" s="26"/>
      <c r="K6" s="26"/>
      <c r="L6" s="26"/>
      <c r="M6" s="26"/>
      <c r="N6" s="26"/>
      <c r="O6" s="26"/>
      <c r="P6" s="26"/>
      <c r="Q6" s="26"/>
      <c r="R6" s="26"/>
      <c r="S6" s="26"/>
      <c r="T6" s="26"/>
      <c r="U6" s="26"/>
    </row>
    <row r="7" spans="1:38"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c r="Z7" s="26"/>
      <c r="AA7" s="26"/>
      <c r="AB7" s="26"/>
      <c r="AC7" s="26"/>
      <c r="AD7" s="26"/>
      <c r="AE7" s="26"/>
      <c r="AF7" s="26"/>
      <c r="AG7" s="26"/>
      <c r="AH7" s="26"/>
      <c r="AI7" s="26"/>
      <c r="AJ7" s="26"/>
      <c r="AK7" s="26"/>
      <c r="AL7" s="26"/>
    </row>
    <row r="8" spans="1:38"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c r="AJ8" s="26"/>
      <c r="AK8" s="26"/>
      <c r="AL8" s="26"/>
    </row>
    <row r="9" spans="1:38" ht="35.1" customHeight="1" x14ac:dyDescent="0.2">
      <c r="A9" s="216">
        <f>'1a'!$A9</f>
        <v>1</v>
      </c>
      <c r="B9" s="74">
        <f>'1a'!$B9</f>
        <v>1</v>
      </c>
      <c r="C9" s="75" t="str">
        <f>'1a'!$C9</f>
        <v>TEZCAN PARLAK</v>
      </c>
      <c r="D9" s="18"/>
      <c r="E9" s="477" t="s">
        <v>901</v>
      </c>
      <c r="F9" s="19"/>
      <c r="G9" s="20"/>
      <c r="H9" s="456" t="str">
        <f>IF(AA9&gt;0,ROUND(SUM(D9:G9)/AA9,0),IF(AA9=0,""))</f>
        <v/>
      </c>
      <c r="I9" s="449"/>
      <c r="J9" s="449"/>
      <c r="K9" s="449"/>
      <c r="L9" s="449"/>
      <c r="M9" s="449"/>
      <c r="N9" s="449"/>
      <c r="O9" s="449"/>
      <c r="P9" s="64"/>
      <c r="Q9" s="64"/>
      <c r="R9" s="440"/>
      <c r="S9" s="440"/>
      <c r="T9" s="441"/>
      <c r="U9" s="79"/>
      <c r="V9" s="441"/>
      <c r="W9" s="442"/>
      <c r="X9" s="79"/>
      <c r="Y9" s="64"/>
      <c r="Z9" s="369"/>
      <c r="AA9" s="369"/>
      <c r="AB9" s="26"/>
      <c r="AC9" s="369"/>
      <c r="AD9" s="26"/>
      <c r="AE9" s="26"/>
      <c r="AF9" s="26"/>
      <c r="AG9" s="26"/>
      <c r="AH9" s="26"/>
      <c r="AI9" s="26"/>
      <c r="AJ9" s="26"/>
      <c r="AK9" s="26"/>
      <c r="AL9" s="26"/>
    </row>
    <row r="10" spans="1:38" ht="35.1" customHeight="1" x14ac:dyDescent="0.2">
      <c r="A10" s="218">
        <f>'1a'!$A10</f>
        <v>2</v>
      </c>
      <c r="B10" s="58">
        <f>'1a'!$B10</f>
        <v>2</v>
      </c>
      <c r="C10" s="77" t="str">
        <f>'1a'!$C10</f>
        <v>DURSUN ALİ KALAY</v>
      </c>
      <c r="D10" s="17"/>
      <c r="E10" s="477" t="s">
        <v>901</v>
      </c>
      <c r="F10" s="7"/>
      <c r="G10" s="15"/>
      <c r="H10" s="456" t="str">
        <f>IF(AA10&gt;0,ROUND(SUM(D10:G10)/AA10,0),IF(AA10=0,""))</f>
        <v/>
      </c>
      <c r="I10" s="449"/>
      <c r="J10" s="449"/>
      <c r="K10" s="449"/>
      <c r="L10" s="449"/>
      <c r="M10" s="449"/>
      <c r="N10" s="449"/>
      <c r="O10" s="449"/>
      <c r="P10" s="64"/>
      <c r="Q10" s="64"/>
      <c r="R10" s="440"/>
      <c r="S10" s="440"/>
      <c r="T10" s="441"/>
      <c r="U10" s="79"/>
      <c r="V10" s="441"/>
      <c r="W10" s="442"/>
      <c r="X10" s="79"/>
      <c r="Y10" s="64"/>
      <c r="Z10" s="369"/>
      <c r="AA10" s="369"/>
      <c r="AB10" s="26"/>
      <c r="AC10" s="369"/>
      <c r="AD10" s="26"/>
      <c r="AE10" s="26"/>
      <c r="AF10" s="26"/>
      <c r="AG10" s="26"/>
      <c r="AH10" s="26"/>
      <c r="AI10" s="26"/>
      <c r="AJ10" s="26"/>
      <c r="AK10" s="26"/>
      <c r="AL10" s="26"/>
    </row>
    <row r="11" spans="1:38" ht="35.1" customHeight="1" x14ac:dyDescent="0.2">
      <c r="A11" s="218">
        <f>'1a'!$A11</f>
        <v>3</v>
      </c>
      <c r="B11" s="58">
        <f>'1a'!$B11</f>
        <v>3</v>
      </c>
      <c r="C11" s="77" t="str">
        <f>'1a'!$C11</f>
        <v>SELMA AYDIN</v>
      </c>
      <c r="D11" s="17"/>
      <c r="E11" s="477" t="s">
        <v>901</v>
      </c>
      <c r="F11" s="7"/>
      <c r="G11" s="15"/>
      <c r="H11" s="456" t="str">
        <f>IF(AA11&gt;0,ROUND(SUM(D11:G11)/AA11,0),IF(AA11=0,""))</f>
        <v/>
      </c>
      <c r="I11" s="449"/>
      <c r="J11" s="449"/>
      <c r="K11" s="449"/>
      <c r="L11" s="449"/>
      <c r="M11" s="449"/>
      <c r="N11" s="449"/>
      <c r="O11" s="449"/>
      <c r="P11" s="64"/>
      <c r="Q11" s="64"/>
      <c r="R11" s="440"/>
      <c r="S11" s="440"/>
      <c r="T11" s="441"/>
      <c r="U11" s="79"/>
      <c r="V11" s="441"/>
      <c r="W11" s="442"/>
      <c r="X11" s="79"/>
      <c r="Y11" s="64"/>
      <c r="Z11" s="369"/>
      <c r="AA11" s="369"/>
      <c r="AB11" s="26"/>
      <c r="AC11" s="369"/>
      <c r="AD11" s="26"/>
      <c r="AE11" s="26"/>
      <c r="AF11" s="26"/>
      <c r="AG11" s="26"/>
      <c r="AH11" s="26"/>
      <c r="AI11" s="26"/>
      <c r="AJ11" s="26"/>
      <c r="AK11" s="26"/>
      <c r="AL11" s="26"/>
    </row>
    <row r="12" spans="1:38" ht="35.1" customHeight="1" x14ac:dyDescent="0.2">
      <c r="A12" s="218">
        <f>'1a'!$A12</f>
        <v>4</v>
      </c>
      <c r="B12" s="58">
        <f>'1a'!$B12</f>
        <v>4</v>
      </c>
      <c r="C12" s="77" t="str">
        <f>'1a'!$C12</f>
        <v>MURAT KARTAL</v>
      </c>
      <c r="D12" s="17"/>
      <c r="E12" s="477" t="s">
        <v>901</v>
      </c>
      <c r="F12" s="7"/>
      <c r="G12" s="15"/>
      <c r="H12" s="456" t="str">
        <f t="shared" ref="H12:H58" si="0">IF(AA12&gt;0,ROUND(SUM(D12:G12)/AA12,0),IF(AA12=0,""))</f>
        <v/>
      </c>
      <c r="I12" s="449"/>
      <c r="J12" s="449"/>
      <c r="K12" s="449"/>
      <c r="L12" s="449"/>
      <c r="M12" s="449"/>
      <c r="N12" s="449"/>
      <c r="O12" s="449"/>
      <c r="P12" s="64"/>
      <c r="Q12" s="64"/>
      <c r="R12" s="440"/>
      <c r="S12" s="440"/>
      <c r="T12" s="441"/>
      <c r="U12" s="79"/>
      <c r="V12" s="441"/>
      <c r="W12" s="442"/>
      <c r="X12" s="79"/>
      <c r="Y12" s="64"/>
      <c r="Z12" s="369"/>
      <c r="AA12" s="369"/>
      <c r="AB12" s="26"/>
      <c r="AC12" s="369"/>
      <c r="AD12" s="26"/>
      <c r="AE12" s="26"/>
      <c r="AF12" s="26"/>
      <c r="AG12" s="26"/>
      <c r="AH12" s="26"/>
      <c r="AI12" s="26"/>
      <c r="AJ12" s="26"/>
      <c r="AK12" s="26"/>
      <c r="AL12" s="26"/>
    </row>
    <row r="13" spans="1:38" ht="35.1" customHeight="1" x14ac:dyDescent="0.2">
      <c r="A13" s="218">
        <f>'1a'!$A13</f>
        <v>5</v>
      </c>
      <c r="B13" s="58">
        <f>'1a'!$B13</f>
        <v>5</v>
      </c>
      <c r="C13" s="77" t="str">
        <f>'1a'!$C13</f>
        <v>ÖZCAN BAKAR</v>
      </c>
      <c r="D13" s="17"/>
      <c r="E13" s="477" t="s">
        <v>901</v>
      </c>
      <c r="F13" s="7"/>
      <c r="G13" s="15"/>
      <c r="H13" s="456" t="str">
        <f t="shared" si="0"/>
        <v/>
      </c>
      <c r="I13" s="449"/>
      <c r="J13" s="449"/>
      <c r="K13" s="449"/>
      <c r="L13" s="449"/>
      <c r="M13" s="449"/>
      <c r="N13" s="449"/>
      <c r="O13" s="449"/>
      <c r="P13" s="64"/>
      <c r="Q13" s="64"/>
      <c r="R13" s="440"/>
      <c r="S13" s="440"/>
      <c r="T13" s="441"/>
      <c r="U13" s="79"/>
      <c r="V13" s="441"/>
      <c r="W13" s="442"/>
      <c r="X13" s="79"/>
      <c r="Y13" s="64"/>
      <c r="Z13" s="369"/>
      <c r="AA13" s="369"/>
      <c r="AB13" s="26"/>
      <c r="AC13" s="369"/>
      <c r="AD13" s="26"/>
      <c r="AE13" s="26"/>
      <c r="AF13" s="26"/>
      <c r="AG13" s="26"/>
      <c r="AH13" s="26"/>
      <c r="AI13" s="26"/>
      <c r="AJ13" s="26"/>
      <c r="AK13" s="26"/>
      <c r="AL13" s="26"/>
    </row>
    <row r="14" spans="1:38" ht="35.1" customHeight="1" x14ac:dyDescent="0.2">
      <c r="A14" s="218">
        <f>'1a'!$A14</f>
        <v>6</v>
      </c>
      <c r="B14" s="58">
        <f>'1a'!$B14</f>
        <v>6</v>
      </c>
      <c r="C14" s="77" t="str">
        <f>'1a'!$C14</f>
        <v>ÖZLEM UR</v>
      </c>
      <c r="D14" s="17"/>
      <c r="E14" s="477" t="s">
        <v>901</v>
      </c>
      <c r="F14" s="7"/>
      <c r="G14" s="15"/>
      <c r="H14" s="456" t="str">
        <f t="shared" si="0"/>
        <v/>
      </c>
      <c r="I14" s="449"/>
      <c r="J14" s="449"/>
      <c r="K14" s="449"/>
      <c r="L14" s="449"/>
      <c r="M14" s="449"/>
      <c r="N14" s="449"/>
      <c r="O14" s="449"/>
      <c r="P14" s="64"/>
      <c r="Q14" s="64"/>
      <c r="R14" s="440"/>
      <c r="S14" s="440"/>
      <c r="T14" s="441"/>
      <c r="U14" s="79"/>
      <c r="V14" s="441"/>
      <c r="W14" s="442"/>
      <c r="X14" s="79"/>
      <c r="Y14" s="64"/>
      <c r="Z14" s="369"/>
      <c r="AA14" s="369"/>
      <c r="AB14" s="26"/>
      <c r="AC14" s="369"/>
      <c r="AD14" s="26"/>
      <c r="AE14" s="26"/>
      <c r="AF14" s="26"/>
      <c r="AG14" s="26"/>
      <c r="AH14" s="26"/>
      <c r="AI14" s="26"/>
      <c r="AJ14" s="26"/>
      <c r="AK14" s="26"/>
      <c r="AL14" s="26"/>
    </row>
    <row r="15" spans="1:38" ht="35.1" customHeight="1" x14ac:dyDescent="0.2">
      <c r="A15" s="218">
        <f>'1a'!$A15</f>
        <v>7</v>
      </c>
      <c r="B15" s="58">
        <f>'1a'!$B15</f>
        <v>7</v>
      </c>
      <c r="C15" s="77" t="str">
        <f>'1a'!$C15</f>
        <v>BÜŞRA BÜYÜKOK</v>
      </c>
      <c r="D15" s="17"/>
      <c r="E15" s="477" t="s">
        <v>901</v>
      </c>
      <c r="F15" s="7"/>
      <c r="G15" s="15"/>
      <c r="H15" s="456" t="str">
        <f t="shared" si="0"/>
        <v/>
      </c>
      <c r="I15" s="449"/>
      <c r="J15" s="449"/>
      <c r="K15" s="449"/>
      <c r="L15" s="449"/>
      <c r="M15" s="449"/>
      <c r="N15" s="449"/>
      <c r="O15" s="449"/>
      <c r="P15" s="64"/>
      <c r="Q15" s="64"/>
      <c r="R15" s="440"/>
      <c r="S15" s="440"/>
      <c r="T15" s="441"/>
      <c r="U15" s="79"/>
      <c r="V15" s="441"/>
      <c r="W15" s="442"/>
      <c r="X15" s="79"/>
      <c r="Y15" s="64"/>
      <c r="Z15" s="369"/>
      <c r="AA15" s="369"/>
      <c r="AB15" s="26"/>
      <c r="AC15" s="369"/>
      <c r="AD15" s="26"/>
      <c r="AE15" s="26"/>
      <c r="AF15" s="26"/>
      <c r="AG15" s="26"/>
      <c r="AH15" s="26"/>
      <c r="AI15" s="26"/>
      <c r="AJ15" s="26"/>
      <c r="AK15" s="26"/>
      <c r="AL15" s="26"/>
    </row>
    <row r="16" spans="1:38" ht="35.1" customHeight="1" x14ac:dyDescent="0.2">
      <c r="A16" s="218">
        <f>'1a'!$A16</f>
        <v>8</v>
      </c>
      <c r="B16" s="58">
        <f>'1a'!$B16</f>
        <v>8</v>
      </c>
      <c r="C16" s="77" t="str">
        <f>'1a'!$C16</f>
        <v>ELİF TOK</v>
      </c>
      <c r="D16" s="17"/>
      <c r="E16" s="477" t="s">
        <v>901</v>
      </c>
      <c r="F16" s="7"/>
      <c r="G16" s="15"/>
      <c r="H16" s="456" t="str">
        <f t="shared" si="0"/>
        <v/>
      </c>
      <c r="I16" s="449"/>
      <c r="J16" s="449"/>
      <c r="K16" s="449"/>
      <c r="L16" s="449"/>
      <c r="M16" s="449"/>
      <c r="N16" s="449"/>
      <c r="O16" s="449"/>
      <c r="P16" s="64"/>
      <c r="Q16" s="64"/>
      <c r="R16" s="440"/>
      <c r="S16" s="440"/>
      <c r="T16" s="441"/>
      <c r="U16" s="79"/>
      <c r="V16" s="441"/>
      <c r="W16" s="442"/>
      <c r="X16" s="79"/>
      <c r="Y16" s="64"/>
      <c r="Z16" s="369"/>
      <c r="AA16" s="369"/>
      <c r="AB16" s="26"/>
      <c r="AC16" s="369"/>
      <c r="AD16" s="26"/>
      <c r="AE16" s="26"/>
      <c r="AF16" s="26"/>
      <c r="AG16" s="26"/>
      <c r="AH16" s="26"/>
      <c r="AI16" s="26"/>
      <c r="AJ16" s="26"/>
      <c r="AK16" s="26"/>
      <c r="AL16" s="26"/>
    </row>
    <row r="17" spans="1:38" ht="35.1" customHeight="1" x14ac:dyDescent="0.2">
      <c r="A17" s="218">
        <f>'1a'!$A17</f>
        <v>9</v>
      </c>
      <c r="B17" s="58">
        <f>'1a'!$B17</f>
        <v>9</v>
      </c>
      <c r="C17" s="77" t="str">
        <f>'1a'!$C17</f>
        <v>ELİF GÖL</v>
      </c>
      <c r="D17" s="17"/>
      <c r="E17" s="477" t="s">
        <v>901</v>
      </c>
      <c r="F17" s="7"/>
      <c r="G17" s="15"/>
      <c r="H17" s="456" t="str">
        <f t="shared" si="0"/>
        <v/>
      </c>
      <c r="I17" s="449"/>
      <c r="J17" s="449"/>
      <c r="K17" s="449"/>
      <c r="L17" s="449"/>
      <c r="M17" s="449"/>
      <c r="N17" s="449"/>
      <c r="O17" s="449"/>
      <c r="P17" s="64"/>
      <c r="Q17" s="64"/>
      <c r="R17" s="440"/>
      <c r="S17" s="440"/>
      <c r="T17" s="441"/>
      <c r="U17" s="79"/>
      <c r="V17" s="441"/>
      <c r="W17" s="442"/>
      <c r="X17" s="79"/>
      <c r="Y17" s="64"/>
      <c r="Z17" s="369"/>
      <c r="AA17" s="369"/>
      <c r="AB17" s="26"/>
      <c r="AC17" s="369"/>
      <c r="AD17" s="26"/>
      <c r="AE17" s="26"/>
      <c r="AF17" s="26"/>
      <c r="AG17" s="26"/>
      <c r="AH17" s="26"/>
      <c r="AI17" s="26"/>
      <c r="AJ17" s="26"/>
      <c r="AK17" s="26"/>
      <c r="AL17" s="26"/>
    </row>
    <row r="18" spans="1:38" ht="35.1" customHeight="1" x14ac:dyDescent="0.2">
      <c r="A18" s="218">
        <f>'1a'!$A18</f>
        <v>10</v>
      </c>
      <c r="B18" s="58">
        <f>'1a'!$B18</f>
        <v>10</v>
      </c>
      <c r="C18" s="77" t="str">
        <f>'1a'!$C18</f>
        <v>SUNA TOK</v>
      </c>
      <c r="D18" s="17"/>
      <c r="E18" s="477" t="s">
        <v>901</v>
      </c>
      <c r="F18" s="7"/>
      <c r="G18" s="15"/>
      <c r="H18" s="456" t="str">
        <f t="shared" si="0"/>
        <v/>
      </c>
      <c r="I18" s="449"/>
      <c r="J18" s="449"/>
      <c r="K18" s="449"/>
      <c r="L18" s="449"/>
      <c r="M18" s="449"/>
      <c r="N18" s="449"/>
      <c r="O18" s="449"/>
      <c r="P18" s="64"/>
      <c r="Q18" s="64"/>
      <c r="R18" s="440"/>
      <c r="S18" s="440"/>
      <c r="T18" s="441"/>
      <c r="U18" s="79"/>
      <c r="V18" s="441"/>
      <c r="W18" s="442"/>
      <c r="X18" s="79"/>
      <c r="Y18" s="64"/>
      <c r="Z18" s="369"/>
      <c r="AA18" s="369"/>
      <c r="AB18" s="26"/>
      <c r="AC18" s="369"/>
      <c r="AD18" s="26"/>
      <c r="AE18" s="26"/>
      <c r="AF18" s="26"/>
      <c r="AG18" s="26"/>
      <c r="AH18" s="26"/>
      <c r="AI18" s="26"/>
      <c r="AJ18" s="26"/>
      <c r="AK18" s="26"/>
      <c r="AL18" s="26"/>
    </row>
    <row r="19" spans="1:38" ht="35.1" customHeight="1" x14ac:dyDescent="0.2">
      <c r="A19" s="218">
        <f>'1a'!$A19</f>
        <v>11</v>
      </c>
      <c r="B19" s="58">
        <f>'1a'!$B19</f>
        <v>11</v>
      </c>
      <c r="C19" s="77" t="str">
        <f>'1a'!$C19</f>
        <v>GÜLER DEMİR</v>
      </c>
      <c r="D19" s="17"/>
      <c r="E19" s="477" t="s">
        <v>901</v>
      </c>
      <c r="F19" s="7"/>
      <c r="G19" s="15"/>
      <c r="H19" s="456" t="str">
        <f t="shared" si="0"/>
        <v/>
      </c>
      <c r="I19" s="449"/>
      <c r="J19" s="449"/>
      <c r="K19" s="449"/>
      <c r="L19" s="449"/>
      <c r="M19" s="449"/>
      <c r="N19" s="449"/>
      <c r="O19" s="449"/>
      <c r="P19" s="64"/>
      <c r="Q19" s="64"/>
      <c r="R19" s="440"/>
      <c r="S19" s="440"/>
      <c r="T19" s="441"/>
      <c r="U19" s="79"/>
      <c r="V19" s="441"/>
      <c r="W19" s="442"/>
      <c r="X19" s="79"/>
      <c r="Y19" s="64"/>
      <c r="Z19" s="369"/>
      <c r="AA19" s="369"/>
      <c r="AB19" s="26"/>
      <c r="AC19" s="369"/>
      <c r="AD19" s="26"/>
      <c r="AE19" s="26"/>
      <c r="AF19" s="26"/>
      <c r="AG19" s="26"/>
      <c r="AH19" s="26"/>
      <c r="AI19" s="26"/>
      <c r="AJ19" s="26"/>
      <c r="AK19" s="26"/>
      <c r="AL19" s="26"/>
    </row>
    <row r="20" spans="1:38" ht="35.1" customHeight="1" x14ac:dyDescent="0.2">
      <c r="A20" s="218">
        <f>'1a'!$A20</f>
        <v>12</v>
      </c>
      <c r="B20" s="58">
        <f>'1a'!$B20</f>
        <v>12</v>
      </c>
      <c r="C20" s="77" t="str">
        <f>'1a'!$C20</f>
        <v>DERYA BODUR</v>
      </c>
      <c r="D20" s="17"/>
      <c r="E20" s="477" t="s">
        <v>901</v>
      </c>
      <c r="F20" s="7"/>
      <c r="G20" s="15"/>
      <c r="H20" s="456" t="str">
        <f t="shared" si="0"/>
        <v/>
      </c>
      <c r="I20" s="449"/>
      <c r="J20" s="449"/>
      <c r="K20" s="449"/>
      <c r="L20" s="449"/>
      <c r="M20" s="449"/>
      <c r="N20" s="449"/>
      <c r="O20" s="449"/>
      <c r="P20" s="64"/>
      <c r="Q20" s="64"/>
      <c r="R20" s="440"/>
      <c r="S20" s="440"/>
      <c r="T20" s="441"/>
      <c r="U20" s="79"/>
      <c r="V20" s="441"/>
      <c r="W20" s="442"/>
      <c r="X20" s="79"/>
      <c r="Y20" s="64"/>
      <c r="Z20" s="369"/>
      <c r="AA20" s="369"/>
      <c r="AB20" s="26"/>
      <c r="AC20" s="369"/>
      <c r="AD20" s="26"/>
      <c r="AE20" s="26"/>
      <c r="AF20" s="26"/>
      <c r="AG20" s="26"/>
      <c r="AH20" s="26"/>
      <c r="AI20" s="26"/>
      <c r="AJ20" s="26"/>
      <c r="AK20" s="26"/>
      <c r="AL20" s="26"/>
    </row>
    <row r="21" spans="1:38" ht="35.1" customHeight="1" x14ac:dyDescent="0.2">
      <c r="A21" s="218">
        <f>'1a'!$A21</f>
        <v>13</v>
      </c>
      <c r="B21" s="58">
        <f>'1a'!$B21</f>
        <v>13</v>
      </c>
      <c r="C21" s="77" t="str">
        <f>'1a'!$C21</f>
        <v>ALİ CAN ÖZÇİL</v>
      </c>
      <c r="D21" s="17"/>
      <c r="E21" s="477" t="s">
        <v>901</v>
      </c>
      <c r="F21" s="7"/>
      <c r="G21" s="15"/>
      <c r="H21" s="456" t="str">
        <f t="shared" si="0"/>
        <v/>
      </c>
      <c r="I21" s="449"/>
      <c r="J21" s="449"/>
      <c r="K21" s="449"/>
      <c r="L21" s="449"/>
      <c r="M21" s="449"/>
      <c r="N21" s="449"/>
      <c r="O21" s="449"/>
      <c r="P21" s="64"/>
      <c r="Q21" s="64"/>
      <c r="R21" s="440"/>
      <c r="S21" s="440"/>
      <c r="T21" s="441"/>
      <c r="U21" s="79"/>
      <c r="V21" s="441"/>
      <c r="W21" s="442"/>
      <c r="X21" s="79"/>
      <c r="Y21" s="64"/>
      <c r="Z21" s="369"/>
      <c r="AA21" s="369"/>
      <c r="AB21" s="26"/>
      <c r="AC21" s="369"/>
      <c r="AD21" s="26"/>
      <c r="AE21" s="26"/>
      <c r="AF21" s="26"/>
      <c r="AG21" s="26"/>
      <c r="AH21" s="26"/>
      <c r="AI21" s="26"/>
      <c r="AJ21" s="26"/>
      <c r="AK21" s="26"/>
      <c r="AL21" s="26"/>
    </row>
    <row r="22" spans="1:38" ht="35.1" customHeight="1" x14ac:dyDescent="0.2">
      <c r="A22" s="218">
        <f>'1a'!$A22</f>
        <v>14</v>
      </c>
      <c r="B22" s="58">
        <f>'1a'!$B22</f>
        <v>14</v>
      </c>
      <c r="C22" s="77" t="str">
        <f>'1a'!$C22</f>
        <v>SEVGİ YILDIZ</v>
      </c>
      <c r="D22" s="17"/>
      <c r="E22" s="477" t="s">
        <v>901</v>
      </c>
      <c r="F22" s="7"/>
      <c r="G22" s="15"/>
      <c r="H22" s="456" t="str">
        <f t="shared" si="0"/>
        <v/>
      </c>
      <c r="I22" s="449"/>
      <c r="J22" s="449"/>
      <c r="K22" s="449"/>
      <c r="L22" s="449"/>
      <c r="M22" s="449"/>
      <c r="N22" s="449"/>
      <c r="O22" s="449"/>
      <c r="P22" s="64"/>
      <c r="Q22" s="64"/>
      <c r="R22" s="440"/>
      <c r="S22" s="440"/>
      <c r="T22" s="441"/>
      <c r="U22" s="79"/>
      <c r="V22" s="441"/>
      <c r="W22" s="442"/>
      <c r="X22" s="79"/>
      <c r="Y22" s="64"/>
      <c r="Z22" s="369"/>
      <c r="AA22" s="369"/>
      <c r="AB22" s="26"/>
      <c r="AC22" s="369"/>
      <c r="AD22" s="26"/>
      <c r="AE22" s="26"/>
      <c r="AF22" s="26"/>
      <c r="AG22" s="26"/>
      <c r="AH22" s="26"/>
      <c r="AI22" s="26"/>
      <c r="AJ22" s="26"/>
      <c r="AK22" s="26"/>
      <c r="AL22" s="26"/>
    </row>
    <row r="23" spans="1:38" ht="35.1" customHeight="1" x14ac:dyDescent="0.2">
      <c r="A23" s="218">
        <f>'1a'!$A23</f>
        <v>15</v>
      </c>
      <c r="B23" s="58">
        <f>'1a'!$B23</f>
        <v>15</v>
      </c>
      <c r="C23" s="77" t="str">
        <f>'1a'!$C23</f>
        <v>ÖMÜR PEHLİVAN</v>
      </c>
      <c r="D23" s="17"/>
      <c r="E23" s="477" t="s">
        <v>901</v>
      </c>
      <c r="F23" s="7"/>
      <c r="G23" s="15"/>
      <c r="H23" s="456" t="str">
        <f t="shared" si="0"/>
        <v/>
      </c>
      <c r="I23" s="449"/>
      <c r="J23" s="449"/>
      <c r="K23" s="449"/>
      <c r="L23" s="449"/>
      <c r="M23" s="449"/>
      <c r="N23" s="449"/>
      <c r="O23" s="449"/>
      <c r="P23" s="64"/>
      <c r="Q23" s="64"/>
      <c r="R23" s="440"/>
      <c r="S23" s="440"/>
      <c r="T23" s="441"/>
      <c r="U23" s="79"/>
      <c r="V23" s="441"/>
      <c r="W23" s="442"/>
      <c r="X23" s="79"/>
      <c r="Y23" s="64"/>
      <c r="Z23" s="369"/>
      <c r="AA23" s="369"/>
      <c r="AB23" s="26"/>
      <c r="AC23" s="369"/>
      <c r="AD23" s="26"/>
      <c r="AE23" s="26"/>
      <c r="AF23" s="26"/>
      <c r="AG23" s="26"/>
      <c r="AH23" s="26"/>
      <c r="AI23" s="26"/>
      <c r="AJ23" s="26"/>
      <c r="AK23" s="26"/>
      <c r="AL23" s="26"/>
    </row>
    <row r="24" spans="1:38" ht="35.1" customHeight="1" x14ac:dyDescent="0.2">
      <c r="A24" s="218">
        <f>'1a'!$A24</f>
        <v>16</v>
      </c>
      <c r="B24" s="58">
        <f>'1a'!$B24</f>
        <v>16</v>
      </c>
      <c r="C24" s="77" t="str">
        <f>'1a'!$C24</f>
        <v>TEZCAN PARLAK</v>
      </c>
      <c r="D24" s="17"/>
      <c r="E24" s="477" t="s">
        <v>901</v>
      </c>
      <c r="F24" s="7"/>
      <c r="G24" s="15"/>
      <c r="H24" s="456" t="str">
        <f t="shared" si="0"/>
        <v/>
      </c>
      <c r="I24" s="449"/>
      <c r="J24" s="449"/>
      <c r="K24" s="449"/>
      <c r="L24" s="449"/>
      <c r="M24" s="449"/>
      <c r="N24" s="449"/>
      <c r="O24" s="449"/>
      <c r="P24" s="64"/>
      <c r="Q24" s="64"/>
      <c r="R24" s="440"/>
      <c r="S24" s="440"/>
      <c r="T24" s="441"/>
      <c r="U24" s="79"/>
      <c r="V24" s="441"/>
      <c r="W24" s="442"/>
      <c r="X24" s="79"/>
      <c r="Y24" s="64"/>
      <c r="Z24" s="369"/>
      <c r="AA24" s="369"/>
      <c r="AB24" s="26"/>
      <c r="AC24" s="369"/>
      <c r="AD24" s="26"/>
      <c r="AE24" s="26"/>
      <c r="AF24" s="26"/>
      <c r="AG24" s="26"/>
      <c r="AH24" s="26"/>
      <c r="AI24" s="26"/>
      <c r="AJ24" s="26"/>
      <c r="AK24" s="26"/>
      <c r="AL24" s="26"/>
    </row>
    <row r="25" spans="1:38" ht="35.1" customHeight="1" x14ac:dyDescent="0.2">
      <c r="A25" s="218">
        <f>'1a'!$A25</f>
        <v>17</v>
      </c>
      <c r="B25" s="58">
        <f>'1a'!$B25</f>
        <v>17</v>
      </c>
      <c r="C25" s="77" t="str">
        <f>'1a'!$C25</f>
        <v>DURSUN ALİ KALAY</v>
      </c>
      <c r="D25" s="17"/>
      <c r="E25" s="477" t="s">
        <v>901</v>
      </c>
      <c r="F25" s="7"/>
      <c r="G25" s="15"/>
      <c r="H25" s="456" t="str">
        <f t="shared" si="0"/>
        <v/>
      </c>
      <c r="I25" s="449"/>
      <c r="J25" s="449"/>
      <c r="K25" s="449"/>
      <c r="L25" s="449"/>
      <c r="M25" s="449"/>
      <c r="N25" s="449"/>
      <c r="O25" s="449"/>
      <c r="P25" s="64"/>
      <c r="Q25" s="64"/>
      <c r="R25" s="440"/>
      <c r="S25" s="440"/>
      <c r="T25" s="441"/>
      <c r="U25" s="79"/>
      <c r="V25" s="441"/>
      <c r="W25" s="442"/>
      <c r="X25" s="79"/>
      <c r="Y25" s="64"/>
      <c r="Z25" s="369"/>
      <c r="AA25" s="369"/>
      <c r="AB25" s="26"/>
      <c r="AC25" s="369"/>
      <c r="AD25" s="26"/>
      <c r="AE25" s="26"/>
      <c r="AF25" s="26"/>
      <c r="AG25" s="26"/>
      <c r="AH25" s="26"/>
      <c r="AI25" s="26"/>
      <c r="AJ25" s="26"/>
      <c r="AK25" s="26"/>
      <c r="AL25" s="26"/>
    </row>
    <row r="26" spans="1:38" ht="35.1" customHeight="1" x14ac:dyDescent="0.2">
      <c r="A26" s="218">
        <f>'1a'!$A26</f>
        <v>18</v>
      </c>
      <c r="B26" s="58">
        <f>'1a'!$B26</f>
        <v>18</v>
      </c>
      <c r="C26" s="77" t="str">
        <f>'1a'!$C26</f>
        <v>SELMA AYDIN</v>
      </c>
      <c r="D26" s="17"/>
      <c r="E26" s="477" t="s">
        <v>901</v>
      </c>
      <c r="F26" s="7"/>
      <c r="G26" s="15"/>
      <c r="H26" s="456" t="str">
        <f t="shared" si="0"/>
        <v/>
      </c>
      <c r="I26" s="449"/>
      <c r="J26" s="449"/>
      <c r="K26" s="449"/>
      <c r="L26" s="449"/>
      <c r="M26" s="449"/>
      <c r="N26" s="449"/>
      <c r="O26" s="449"/>
      <c r="P26" s="64"/>
      <c r="Q26" s="64"/>
      <c r="R26" s="440"/>
      <c r="S26" s="440"/>
      <c r="T26" s="441"/>
      <c r="U26" s="79"/>
      <c r="V26" s="441"/>
      <c r="W26" s="442"/>
      <c r="X26" s="79"/>
      <c r="Y26" s="64"/>
      <c r="Z26" s="369"/>
      <c r="AA26" s="369"/>
      <c r="AB26" s="26"/>
      <c r="AC26" s="369"/>
      <c r="AD26" s="26"/>
      <c r="AE26" s="26"/>
      <c r="AF26" s="26"/>
      <c r="AG26" s="26"/>
      <c r="AH26" s="26"/>
      <c r="AI26" s="26"/>
      <c r="AJ26" s="26"/>
      <c r="AK26" s="26"/>
      <c r="AL26" s="26"/>
    </row>
    <row r="27" spans="1:38" ht="35.1" customHeight="1" x14ac:dyDescent="0.2">
      <c r="A27" s="218">
        <f>'1a'!$A27</f>
        <v>19</v>
      </c>
      <c r="B27" s="58">
        <f>'1a'!$B27</f>
        <v>19</v>
      </c>
      <c r="C27" s="77" t="str">
        <f>'1a'!$C27</f>
        <v>MURAT KARTAL</v>
      </c>
      <c r="D27" s="17"/>
      <c r="E27" s="477" t="s">
        <v>901</v>
      </c>
      <c r="F27" s="7"/>
      <c r="G27" s="15"/>
      <c r="H27" s="456" t="str">
        <f t="shared" si="0"/>
        <v/>
      </c>
      <c r="I27" s="449"/>
      <c r="J27" s="449"/>
      <c r="K27" s="449"/>
      <c r="L27" s="449"/>
      <c r="M27" s="449"/>
      <c r="N27" s="449"/>
      <c r="O27" s="449"/>
      <c r="P27" s="64"/>
      <c r="Q27" s="64"/>
      <c r="R27" s="440"/>
      <c r="S27" s="440"/>
      <c r="T27" s="441"/>
      <c r="U27" s="79"/>
      <c r="V27" s="441"/>
      <c r="W27" s="442"/>
      <c r="X27" s="79"/>
      <c r="Y27" s="64"/>
      <c r="Z27" s="369"/>
      <c r="AA27" s="369"/>
      <c r="AB27" s="26"/>
      <c r="AC27" s="369"/>
      <c r="AD27" s="26"/>
      <c r="AE27" s="26"/>
      <c r="AF27" s="26"/>
      <c r="AG27" s="26"/>
      <c r="AH27" s="26"/>
      <c r="AI27" s="26"/>
      <c r="AJ27" s="26"/>
      <c r="AK27" s="26"/>
      <c r="AL27" s="26"/>
    </row>
    <row r="28" spans="1:38" ht="35.1" customHeight="1" x14ac:dyDescent="0.2">
      <c r="A28" s="218">
        <f>'1a'!$A28</f>
        <v>20</v>
      </c>
      <c r="B28" s="58">
        <f>'1a'!$B28</f>
        <v>20</v>
      </c>
      <c r="C28" s="77" t="str">
        <f>'1a'!$C28</f>
        <v>ÖZCAN BAKAR</v>
      </c>
      <c r="D28" s="17"/>
      <c r="E28" s="477" t="s">
        <v>901</v>
      </c>
      <c r="F28" s="7"/>
      <c r="G28" s="15"/>
      <c r="H28" s="456" t="str">
        <f t="shared" si="0"/>
        <v/>
      </c>
      <c r="I28" s="449"/>
      <c r="J28" s="449"/>
      <c r="K28" s="449"/>
      <c r="L28" s="449"/>
      <c r="M28" s="449"/>
      <c r="N28" s="449"/>
      <c r="O28" s="449"/>
      <c r="P28" s="64"/>
      <c r="Q28" s="64"/>
      <c r="R28" s="440"/>
      <c r="S28" s="440"/>
      <c r="T28" s="441"/>
      <c r="U28" s="79"/>
      <c r="V28" s="441"/>
      <c r="W28" s="442"/>
      <c r="X28" s="79"/>
      <c r="Y28" s="64"/>
      <c r="Z28" s="369"/>
      <c r="AA28" s="369"/>
      <c r="AB28" s="26"/>
      <c r="AC28" s="369"/>
      <c r="AD28" s="26"/>
      <c r="AE28" s="26"/>
      <c r="AF28" s="26"/>
      <c r="AG28" s="26"/>
      <c r="AH28" s="26"/>
      <c r="AI28" s="26"/>
      <c r="AJ28" s="26"/>
      <c r="AK28" s="26"/>
      <c r="AL28" s="26"/>
    </row>
    <row r="29" spans="1:38" ht="35.1" customHeight="1" x14ac:dyDescent="0.2">
      <c r="A29" s="218">
        <f>'1a'!$A29</f>
        <v>21</v>
      </c>
      <c r="B29" s="58">
        <f>'1a'!$B29</f>
        <v>21</v>
      </c>
      <c r="C29" s="77" t="str">
        <f>'1a'!$C29</f>
        <v>ÖZLEM UR</v>
      </c>
      <c r="D29" s="17"/>
      <c r="E29" s="477" t="s">
        <v>901</v>
      </c>
      <c r="F29" s="7"/>
      <c r="G29" s="15"/>
      <c r="H29" s="456" t="str">
        <f t="shared" si="0"/>
        <v/>
      </c>
      <c r="I29" s="449"/>
      <c r="J29" s="449"/>
      <c r="K29" s="449"/>
      <c r="L29" s="449"/>
      <c r="M29" s="449"/>
      <c r="N29" s="449"/>
      <c r="O29" s="449"/>
      <c r="P29" s="64"/>
      <c r="Q29" s="64"/>
      <c r="R29" s="440"/>
      <c r="S29" s="440"/>
      <c r="T29" s="441"/>
      <c r="U29" s="79"/>
      <c r="V29" s="441"/>
      <c r="W29" s="442"/>
      <c r="X29" s="79"/>
      <c r="Y29" s="64"/>
      <c r="Z29" s="369"/>
      <c r="AA29" s="369"/>
      <c r="AB29" s="26"/>
      <c r="AC29" s="369"/>
      <c r="AD29" s="26"/>
      <c r="AE29" s="26"/>
      <c r="AF29" s="26"/>
      <c r="AG29" s="26"/>
      <c r="AH29" s="26"/>
      <c r="AI29" s="26"/>
      <c r="AJ29" s="26"/>
      <c r="AK29" s="26"/>
      <c r="AL29" s="26"/>
    </row>
    <row r="30" spans="1:38" ht="35.1" customHeight="1" x14ac:dyDescent="0.2">
      <c r="A30" s="218">
        <f>'1a'!$A30</f>
        <v>22</v>
      </c>
      <c r="B30" s="58">
        <f>'1a'!$B30</f>
        <v>22</v>
      </c>
      <c r="C30" s="77" t="str">
        <f>'1a'!$C30</f>
        <v>BÜŞRA BÜYÜKOK</v>
      </c>
      <c r="D30" s="17"/>
      <c r="E30" s="477" t="s">
        <v>901</v>
      </c>
      <c r="F30" s="7"/>
      <c r="G30" s="15"/>
      <c r="H30" s="456" t="str">
        <f t="shared" si="0"/>
        <v/>
      </c>
      <c r="I30" s="449"/>
      <c r="J30" s="449"/>
      <c r="K30" s="449"/>
      <c r="L30" s="449"/>
      <c r="M30" s="449"/>
      <c r="N30" s="449"/>
      <c r="O30" s="449"/>
      <c r="P30" s="64"/>
      <c r="Q30" s="64"/>
      <c r="R30" s="440"/>
      <c r="S30" s="440"/>
      <c r="T30" s="441"/>
      <c r="U30" s="79"/>
      <c r="V30" s="441"/>
      <c r="W30" s="442"/>
      <c r="X30" s="79"/>
      <c r="Y30" s="64"/>
      <c r="Z30" s="369"/>
      <c r="AA30" s="369"/>
      <c r="AB30" s="26"/>
      <c r="AC30" s="369"/>
      <c r="AD30" s="26"/>
      <c r="AE30" s="26"/>
      <c r="AF30" s="26"/>
      <c r="AG30" s="26"/>
      <c r="AH30" s="26"/>
      <c r="AI30" s="26"/>
      <c r="AJ30" s="26"/>
      <c r="AK30" s="26"/>
      <c r="AL30" s="26"/>
    </row>
    <row r="31" spans="1:38" ht="35.1" customHeight="1" x14ac:dyDescent="0.2">
      <c r="A31" s="218">
        <f>'1a'!$A31</f>
        <v>23</v>
      </c>
      <c r="B31" s="58">
        <f>'1a'!$B31</f>
        <v>23</v>
      </c>
      <c r="C31" s="77" t="str">
        <f>'1a'!$C31</f>
        <v>ELİF TOK</v>
      </c>
      <c r="D31" s="17"/>
      <c r="E31" s="477" t="s">
        <v>901</v>
      </c>
      <c r="F31" s="7"/>
      <c r="G31" s="15"/>
      <c r="H31" s="456" t="str">
        <f t="shared" si="0"/>
        <v/>
      </c>
      <c r="I31" s="449"/>
      <c r="J31" s="449"/>
      <c r="K31" s="449"/>
      <c r="L31" s="449"/>
      <c r="M31" s="449"/>
      <c r="N31" s="449"/>
      <c r="O31" s="449"/>
      <c r="P31" s="64"/>
      <c r="Q31" s="64"/>
      <c r="R31" s="440"/>
      <c r="S31" s="440"/>
      <c r="T31" s="441"/>
      <c r="U31" s="79"/>
      <c r="V31" s="441"/>
      <c r="W31" s="442"/>
      <c r="X31" s="79"/>
      <c r="Y31" s="64"/>
      <c r="Z31" s="369"/>
      <c r="AA31" s="369"/>
      <c r="AB31" s="26"/>
      <c r="AC31" s="369"/>
      <c r="AD31" s="26"/>
      <c r="AE31" s="26"/>
      <c r="AF31" s="26"/>
      <c r="AG31" s="26"/>
      <c r="AH31" s="26"/>
      <c r="AI31" s="26"/>
      <c r="AJ31" s="26"/>
      <c r="AK31" s="26"/>
      <c r="AL31" s="26"/>
    </row>
    <row r="32" spans="1:38" ht="35.1" customHeight="1" x14ac:dyDescent="0.2">
      <c r="A32" s="218">
        <f>'1a'!$A32</f>
        <v>24</v>
      </c>
      <c r="B32" s="58">
        <f>'1a'!$B32</f>
        <v>24</v>
      </c>
      <c r="C32" s="77" t="str">
        <f>'1a'!$C32</f>
        <v>ELİF GÖL</v>
      </c>
      <c r="D32" s="17"/>
      <c r="E32" s="477" t="s">
        <v>901</v>
      </c>
      <c r="F32" s="7"/>
      <c r="G32" s="15"/>
      <c r="H32" s="456" t="str">
        <f t="shared" si="0"/>
        <v/>
      </c>
      <c r="I32" s="449"/>
      <c r="J32" s="449"/>
      <c r="K32" s="449"/>
      <c r="L32" s="449"/>
      <c r="M32" s="449"/>
      <c r="N32" s="449"/>
      <c r="O32" s="449"/>
      <c r="P32" s="64"/>
      <c r="Q32" s="64"/>
      <c r="R32" s="440"/>
      <c r="S32" s="440"/>
      <c r="T32" s="441"/>
      <c r="U32" s="79"/>
      <c r="V32" s="441"/>
      <c r="W32" s="442"/>
      <c r="X32" s="79"/>
      <c r="Y32" s="64"/>
      <c r="Z32" s="369"/>
      <c r="AA32" s="369"/>
      <c r="AB32" s="26"/>
      <c r="AC32" s="369"/>
      <c r="AD32" s="26"/>
      <c r="AE32" s="26"/>
      <c r="AF32" s="26"/>
      <c r="AG32" s="26"/>
      <c r="AH32" s="26"/>
      <c r="AI32" s="26"/>
      <c r="AJ32" s="26"/>
      <c r="AK32" s="26"/>
      <c r="AL32" s="26"/>
    </row>
    <row r="33" spans="1:38" ht="35.1" customHeight="1" x14ac:dyDescent="0.2">
      <c r="A33" s="218">
        <f>'1a'!$A33</f>
        <v>25</v>
      </c>
      <c r="B33" s="58">
        <f>'1a'!$B33</f>
        <v>25</v>
      </c>
      <c r="C33" s="77" t="str">
        <f>'1a'!$C33</f>
        <v>SUNA TOK</v>
      </c>
      <c r="D33" s="17"/>
      <c r="E33" s="477" t="s">
        <v>901</v>
      </c>
      <c r="F33" s="7"/>
      <c r="G33" s="15"/>
      <c r="H33" s="456" t="str">
        <f t="shared" si="0"/>
        <v/>
      </c>
      <c r="I33" s="449"/>
      <c r="J33" s="449"/>
      <c r="K33" s="449"/>
      <c r="L33" s="449"/>
      <c r="M33" s="449"/>
      <c r="N33" s="449"/>
      <c r="O33" s="449"/>
      <c r="P33" s="64"/>
      <c r="Q33" s="64"/>
      <c r="R33" s="440"/>
      <c r="S33" s="440"/>
      <c r="T33" s="441"/>
      <c r="U33" s="79"/>
      <c r="V33" s="441"/>
      <c r="W33" s="442"/>
      <c r="X33" s="79"/>
      <c r="Y33" s="64"/>
      <c r="Z33" s="369"/>
      <c r="AA33" s="369"/>
      <c r="AB33" s="26"/>
      <c r="AC33" s="369"/>
      <c r="AD33" s="26"/>
      <c r="AE33" s="26"/>
      <c r="AF33" s="26"/>
      <c r="AG33" s="26"/>
      <c r="AH33" s="26"/>
      <c r="AI33" s="26"/>
      <c r="AJ33" s="26"/>
      <c r="AK33" s="26"/>
      <c r="AL33" s="26"/>
    </row>
    <row r="34" spans="1:38" ht="35.1" customHeight="1" x14ac:dyDescent="0.2">
      <c r="A34" s="218">
        <f>'1a'!$A34</f>
        <v>26</v>
      </c>
      <c r="B34" s="58">
        <f>'1a'!$B34</f>
        <v>26</v>
      </c>
      <c r="C34" s="77" t="str">
        <f>'1a'!$C34</f>
        <v>GÜLER DEMİR</v>
      </c>
      <c r="D34" s="17"/>
      <c r="E34" s="477" t="s">
        <v>901</v>
      </c>
      <c r="F34" s="7"/>
      <c r="G34" s="15"/>
      <c r="H34" s="456" t="str">
        <f t="shared" si="0"/>
        <v/>
      </c>
      <c r="I34" s="449"/>
      <c r="J34" s="449"/>
      <c r="K34" s="449"/>
      <c r="L34" s="449"/>
      <c r="M34" s="449"/>
      <c r="N34" s="449"/>
      <c r="O34" s="449"/>
      <c r="P34" s="64"/>
      <c r="Q34" s="64"/>
      <c r="R34" s="440"/>
      <c r="S34" s="440"/>
      <c r="T34" s="441"/>
      <c r="U34" s="79"/>
      <c r="V34" s="441"/>
      <c r="W34" s="442"/>
      <c r="X34" s="79"/>
      <c r="Y34" s="64"/>
      <c r="Z34" s="369"/>
      <c r="AA34" s="369"/>
      <c r="AB34" s="26"/>
      <c r="AC34" s="369"/>
      <c r="AD34" s="26"/>
      <c r="AE34" s="26"/>
      <c r="AF34" s="26"/>
      <c r="AG34" s="26"/>
      <c r="AH34" s="26"/>
      <c r="AI34" s="26"/>
      <c r="AJ34" s="26"/>
      <c r="AK34" s="26"/>
      <c r="AL34" s="26"/>
    </row>
    <row r="35" spans="1:38" ht="35.1" customHeight="1" x14ac:dyDescent="0.2">
      <c r="A35" s="218">
        <f>'1a'!$A35</f>
        <v>27</v>
      </c>
      <c r="B35" s="58">
        <f>'1a'!$B35</f>
        <v>27</v>
      </c>
      <c r="C35" s="77" t="str">
        <f>'1a'!$C35</f>
        <v>DERYA BODUR</v>
      </c>
      <c r="D35" s="17"/>
      <c r="E35" s="477" t="s">
        <v>901</v>
      </c>
      <c r="F35" s="7"/>
      <c r="G35" s="15"/>
      <c r="H35" s="456" t="str">
        <f t="shared" si="0"/>
        <v/>
      </c>
      <c r="I35" s="449"/>
      <c r="J35" s="449"/>
      <c r="K35" s="449"/>
      <c r="L35" s="449"/>
      <c r="M35" s="449"/>
      <c r="N35" s="449"/>
      <c r="O35" s="449"/>
      <c r="P35" s="64"/>
      <c r="Q35" s="64"/>
      <c r="R35" s="440"/>
      <c r="S35" s="440"/>
      <c r="T35" s="441"/>
      <c r="U35" s="79"/>
      <c r="V35" s="441"/>
      <c r="W35" s="442"/>
      <c r="X35" s="79"/>
      <c r="Y35" s="64"/>
      <c r="Z35" s="369"/>
      <c r="AA35" s="369"/>
      <c r="AB35" s="26"/>
      <c r="AC35" s="369"/>
      <c r="AD35" s="26"/>
      <c r="AE35" s="26"/>
      <c r="AF35" s="26"/>
      <c r="AG35" s="26"/>
      <c r="AH35" s="26"/>
      <c r="AI35" s="26"/>
      <c r="AJ35" s="26"/>
      <c r="AK35" s="26"/>
      <c r="AL35" s="26"/>
    </row>
    <row r="36" spans="1:38" ht="35.1" customHeight="1" x14ac:dyDescent="0.2">
      <c r="A36" s="218">
        <f>'1a'!$A36</f>
        <v>28</v>
      </c>
      <c r="B36" s="58">
        <f>'1a'!$B36</f>
        <v>28</v>
      </c>
      <c r="C36" s="77" t="str">
        <f>'1a'!$C36</f>
        <v>ALİ CAN ÖZÇİL</v>
      </c>
      <c r="D36" s="17"/>
      <c r="E36" s="477" t="s">
        <v>901</v>
      </c>
      <c r="F36" s="7"/>
      <c r="G36" s="15"/>
      <c r="H36" s="456" t="str">
        <f t="shared" si="0"/>
        <v/>
      </c>
      <c r="I36" s="449"/>
      <c r="J36" s="449"/>
      <c r="K36" s="449"/>
      <c r="L36" s="449"/>
      <c r="M36" s="449"/>
      <c r="N36" s="449"/>
      <c r="O36" s="449"/>
      <c r="P36" s="64"/>
      <c r="Q36" s="64"/>
      <c r="R36" s="440"/>
      <c r="S36" s="440"/>
      <c r="T36" s="441"/>
      <c r="U36" s="79"/>
      <c r="V36" s="441"/>
      <c r="W36" s="442"/>
      <c r="X36" s="79"/>
      <c r="Y36" s="64"/>
      <c r="Z36" s="369"/>
      <c r="AA36" s="369"/>
      <c r="AB36" s="26"/>
      <c r="AC36" s="369"/>
      <c r="AD36" s="26"/>
      <c r="AE36" s="26"/>
      <c r="AF36" s="26"/>
      <c r="AG36" s="26"/>
      <c r="AH36" s="26"/>
      <c r="AI36" s="26"/>
      <c r="AJ36" s="26"/>
      <c r="AK36" s="26"/>
      <c r="AL36" s="26"/>
    </row>
    <row r="37" spans="1:38" ht="35.1" customHeight="1" x14ac:dyDescent="0.2">
      <c r="A37" s="218">
        <f>'1a'!$A37</f>
        <v>29</v>
      </c>
      <c r="B37" s="58">
        <f>'1a'!$B37</f>
        <v>29</v>
      </c>
      <c r="C37" s="77" t="str">
        <f>'1a'!$C37</f>
        <v>SEVGİ YILDIZ</v>
      </c>
      <c r="D37" s="17"/>
      <c r="E37" s="477" t="s">
        <v>901</v>
      </c>
      <c r="F37" s="7"/>
      <c r="G37" s="15"/>
      <c r="H37" s="456" t="str">
        <f t="shared" si="0"/>
        <v/>
      </c>
      <c r="I37" s="449"/>
      <c r="J37" s="449"/>
      <c r="K37" s="449"/>
      <c r="L37" s="449"/>
      <c r="M37" s="449"/>
      <c r="N37" s="449"/>
      <c r="O37" s="449"/>
      <c r="P37" s="64"/>
      <c r="Q37" s="64"/>
      <c r="R37" s="440"/>
      <c r="S37" s="440"/>
      <c r="T37" s="441"/>
      <c r="U37" s="79"/>
      <c r="V37" s="441"/>
      <c r="W37" s="442"/>
      <c r="X37" s="79"/>
      <c r="Y37" s="64"/>
      <c r="Z37" s="369"/>
      <c r="AA37" s="369"/>
      <c r="AB37" s="26"/>
      <c r="AC37" s="369"/>
      <c r="AD37" s="26"/>
      <c r="AE37" s="26"/>
      <c r="AF37" s="26"/>
      <c r="AG37" s="26"/>
      <c r="AH37" s="26"/>
      <c r="AI37" s="26"/>
      <c r="AJ37" s="26"/>
      <c r="AK37" s="26"/>
      <c r="AL37" s="26"/>
    </row>
    <row r="38" spans="1:38" ht="35.1" customHeight="1" x14ac:dyDescent="0.2">
      <c r="A38" s="218">
        <f>'1a'!$A38</f>
        <v>30</v>
      </c>
      <c r="B38" s="58">
        <f>'1a'!$B38</f>
        <v>30</v>
      </c>
      <c r="C38" s="77" t="str">
        <f>'1a'!$C38</f>
        <v>ÖMÜR PEHLİVAN</v>
      </c>
      <c r="D38" s="17"/>
      <c r="E38" s="477" t="s">
        <v>901</v>
      </c>
      <c r="F38" s="7"/>
      <c r="G38" s="15"/>
      <c r="H38" s="456" t="str">
        <f t="shared" si="0"/>
        <v/>
      </c>
      <c r="I38" s="449"/>
      <c r="J38" s="449"/>
      <c r="K38" s="449"/>
      <c r="L38" s="449"/>
      <c r="M38" s="449"/>
      <c r="N38" s="449"/>
      <c r="O38" s="449"/>
      <c r="P38" s="64"/>
      <c r="Q38" s="64"/>
      <c r="R38" s="440"/>
      <c r="S38" s="440"/>
      <c r="T38" s="441"/>
      <c r="U38" s="79"/>
      <c r="V38" s="441"/>
      <c r="W38" s="442"/>
      <c r="X38" s="79"/>
      <c r="Y38" s="64"/>
      <c r="Z38" s="369"/>
      <c r="AA38" s="369"/>
      <c r="AB38" s="26"/>
      <c r="AC38" s="369"/>
      <c r="AD38" s="26"/>
      <c r="AE38" s="26"/>
      <c r="AF38" s="26"/>
      <c r="AG38" s="26"/>
      <c r="AH38" s="26"/>
      <c r="AI38" s="26"/>
      <c r="AJ38" s="26"/>
      <c r="AK38" s="26"/>
      <c r="AL38" s="26"/>
    </row>
    <row r="39" spans="1:38" ht="12" customHeight="1" x14ac:dyDescent="0.2">
      <c r="A39" s="218">
        <f>'1a'!$A39</f>
        <v>0</v>
      </c>
      <c r="B39" s="58">
        <f>'1a'!$B39</f>
        <v>0</v>
      </c>
      <c r="C39" s="77">
        <f>'1a'!$C39</f>
        <v>0</v>
      </c>
      <c r="D39" s="17"/>
      <c r="E39" s="7"/>
      <c r="F39" s="7"/>
      <c r="G39" s="15"/>
      <c r="H39" s="456" t="str">
        <f t="shared" si="0"/>
        <v/>
      </c>
      <c r="I39" s="449"/>
      <c r="J39" s="449"/>
      <c r="K39" s="449"/>
      <c r="L39" s="449"/>
      <c r="M39" s="449"/>
      <c r="N39" s="449"/>
      <c r="O39" s="449"/>
      <c r="P39" s="64"/>
      <c r="Q39" s="64"/>
      <c r="R39" s="440"/>
      <c r="S39" s="440"/>
      <c r="T39" s="441"/>
      <c r="U39" s="79"/>
      <c r="V39" s="441"/>
      <c r="W39" s="442"/>
      <c r="X39" s="79"/>
      <c r="Y39" s="64"/>
      <c r="Z39" s="369"/>
      <c r="AA39" s="369"/>
      <c r="AB39" s="26"/>
      <c r="AC39" s="369"/>
      <c r="AD39" s="26"/>
      <c r="AE39" s="26"/>
      <c r="AF39" s="26"/>
      <c r="AG39" s="26"/>
      <c r="AH39" s="26"/>
      <c r="AI39" s="26"/>
      <c r="AJ39" s="26"/>
      <c r="AK39" s="26"/>
      <c r="AL39" s="26"/>
    </row>
    <row r="40" spans="1:38" ht="12" customHeight="1" x14ac:dyDescent="0.2">
      <c r="A40" s="218">
        <f>'1a'!$A40</f>
        <v>0</v>
      </c>
      <c r="B40" s="58">
        <f>'1a'!$B40</f>
        <v>0</v>
      </c>
      <c r="C40" s="77">
        <f>'1a'!$C40</f>
        <v>0</v>
      </c>
      <c r="D40" s="17"/>
      <c r="E40" s="7"/>
      <c r="F40" s="7"/>
      <c r="G40" s="15"/>
      <c r="H40" s="456" t="str">
        <f t="shared" si="0"/>
        <v/>
      </c>
      <c r="I40" s="449"/>
      <c r="J40" s="449"/>
      <c r="K40" s="449"/>
      <c r="L40" s="449"/>
      <c r="M40" s="449"/>
      <c r="N40" s="449"/>
      <c r="O40" s="449"/>
      <c r="P40" s="64"/>
      <c r="Q40" s="64"/>
      <c r="R40" s="440"/>
      <c r="S40" s="440"/>
      <c r="T40" s="441"/>
      <c r="U40" s="79"/>
      <c r="V40" s="441"/>
      <c r="W40" s="442"/>
      <c r="X40" s="79"/>
      <c r="Y40" s="64"/>
      <c r="Z40" s="369"/>
      <c r="AA40" s="369"/>
      <c r="AB40" s="26"/>
      <c r="AC40" s="369"/>
      <c r="AD40" s="26"/>
      <c r="AE40" s="26"/>
      <c r="AF40" s="26"/>
      <c r="AG40" s="26"/>
      <c r="AH40" s="26"/>
      <c r="AI40" s="26"/>
      <c r="AJ40" s="26"/>
      <c r="AK40" s="26"/>
      <c r="AL40" s="26"/>
    </row>
    <row r="41" spans="1:38" ht="12" customHeight="1" x14ac:dyDescent="0.2">
      <c r="A41" s="218">
        <f>'1a'!$A41</f>
        <v>0</v>
      </c>
      <c r="B41" s="58">
        <f>'1a'!$B41</f>
        <v>0</v>
      </c>
      <c r="C41" s="77">
        <f>'1a'!$C41</f>
        <v>0</v>
      </c>
      <c r="D41" s="17"/>
      <c r="E41" s="7"/>
      <c r="F41" s="7"/>
      <c r="G41" s="15"/>
      <c r="H41" s="456" t="str">
        <f t="shared" si="0"/>
        <v/>
      </c>
      <c r="I41" s="449"/>
      <c r="J41" s="449"/>
      <c r="K41" s="449"/>
      <c r="L41" s="449"/>
      <c r="M41" s="449"/>
      <c r="N41" s="449"/>
      <c r="O41" s="449"/>
      <c r="P41" s="64"/>
      <c r="Q41" s="64"/>
      <c r="R41" s="440"/>
      <c r="S41" s="440"/>
      <c r="T41" s="441"/>
      <c r="U41" s="79"/>
      <c r="V41" s="441"/>
      <c r="W41" s="442"/>
      <c r="X41" s="79"/>
      <c r="Y41" s="64"/>
      <c r="Z41" s="369"/>
      <c r="AA41" s="369"/>
      <c r="AB41" s="26"/>
      <c r="AC41" s="369"/>
      <c r="AD41" s="26"/>
      <c r="AE41" s="26"/>
      <c r="AF41" s="26"/>
      <c r="AG41" s="26"/>
      <c r="AH41" s="26"/>
      <c r="AI41" s="26"/>
      <c r="AJ41" s="26"/>
      <c r="AK41" s="26"/>
      <c r="AL41" s="26"/>
    </row>
    <row r="42" spans="1:38" ht="12" customHeight="1" x14ac:dyDescent="0.2">
      <c r="A42" s="218">
        <f>'1a'!$A42</f>
        <v>0</v>
      </c>
      <c r="B42" s="58">
        <f>'1a'!$B42</f>
        <v>0</v>
      </c>
      <c r="C42" s="77">
        <f>'1a'!$C42</f>
        <v>0</v>
      </c>
      <c r="D42" s="17"/>
      <c r="E42" s="7"/>
      <c r="F42" s="7"/>
      <c r="G42" s="15"/>
      <c r="H42" s="456" t="str">
        <f t="shared" si="0"/>
        <v/>
      </c>
      <c r="I42" s="449"/>
      <c r="J42" s="449"/>
      <c r="K42" s="449"/>
      <c r="L42" s="449"/>
      <c r="M42" s="449"/>
      <c r="N42" s="449"/>
      <c r="O42" s="449"/>
      <c r="P42" s="64"/>
      <c r="Q42" s="64"/>
      <c r="R42" s="440"/>
      <c r="S42" s="440"/>
      <c r="T42" s="441"/>
      <c r="U42" s="79"/>
      <c r="V42" s="441"/>
      <c r="W42" s="442"/>
      <c r="X42" s="79"/>
      <c r="Y42" s="64"/>
      <c r="Z42" s="369"/>
      <c r="AA42" s="369"/>
      <c r="AB42" s="26"/>
      <c r="AC42" s="369"/>
      <c r="AD42" s="26"/>
      <c r="AE42" s="26"/>
      <c r="AF42" s="26"/>
      <c r="AG42" s="26"/>
      <c r="AH42" s="26"/>
      <c r="AI42" s="26"/>
      <c r="AJ42" s="26"/>
      <c r="AK42" s="26"/>
      <c r="AL42" s="26"/>
    </row>
    <row r="43" spans="1:38" ht="12" customHeight="1" x14ac:dyDescent="0.2">
      <c r="A43" s="218">
        <f>'1a'!$A43</f>
        <v>0</v>
      </c>
      <c r="B43" s="58">
        <f>'1a'!$B43</f>
        <v>0</v>
      </c>
      <c r="C43" s="77">
        <f>'1a'!$C43</f>
        <v>0</v>
      </c>
      <c r="D43" s="17"/>
      <c r="E43" s="7"/>
      <c r="F43" s="7"/>
      <c r="G43" s="15"/>
      <c r="H43" s="456" t="str">
        <f t="shared" si="0"/>
        <v/>
      </c>
      <c r="I43" s="449"/>
      <c r="J43" s="449"/>
      <c r="K43" s="449"/>
      <c r="L43" s="449"/>
      <c r="M43" s="449"/>
      <c r="N43" s="449"/>
      <c r="O43" s="449"/>
      <c r="P43" s="64"/>
      <c r="Q43" s="64"/>
      <c r="R43" s="440"/>
      <c r="S43" s="440"/>
      <c r="T43" s="441"/>
      <c r="U43" s="79"/>
      <c r="V43" s="441"/>
      <c r="W43" s="442"/>
      <c r="X43" s="79"/>
      <c r="Y43" s="64"/>
      <c r="Z43" s="369"/>
      <c r="AA43" s="369"/>
      <c r="AB43" s="26"/>
      <c r="AC43" s="369"/>
      <c r="AD43" s="26"/>
      <c r="AE43" s="26"/>
      <c r="AF43" s="26"/>
      <c r="AG43" s="26"/>
      <c r="AH43" s="26"/>
      <c r="AI43" s="26"/>
      <c r="AJ43" s="26"/>
      <c r="AK43" s="26"/>
      <c r="AL43" s="26"/>
    </row>
    <row r="44" spans="1:38" ht="12" customHeight="1" x14ac:dyDescent="0.2">
      <c r="A44" s="218">
        <f>'1a'!$A44</f>
        <v>0</v>
      </c>
      <c r="B44" s="58">
        <f>'1a'!$B44</f>
        <v>0</v>
      </c>
      <c r="C44" s="77">
        <f>'1a'!$C44</f>
        <v>0</v>
      </c>
      <c r="D44" s="17"/>
      <c r="E44" s="7"/>
      <c r="F44" s="7"/>
      <c r="G44" s="15"/>
      <c r="H44" s="456" t="str">
        <f t="shared" si="0"/>
        <v/>
      </c>
      <c r="I44" s="449"/>
      <c r="J44" s="449"/>
      <c r="K44" s="449"/>
      <c r="L44" s="449"/>
      <c r="M44" s="449"/>
      <c r="N44" s="449"/>
      <c r="O44" s="449"/>
      <c r="P44" s="64"/>
      <c r="Q44" s="64"/>
      <c r="R44" s="440"/>
      <c r="S44" s="440"/>
      <c r="T44" s="441"/>
      <c r="U44" s="79"/>
      <c r="V44" s="441"/>
      <c r="W44" s="442"/>
      <c r="X44" s="79"/>
      <c r="Y44" s="64"/>
      <c r="Z44" s="369"/>
      <c r="AA44" s="369"/>
      <c r="AB44" s="26"/>
      <c r="AC44" s="369"/>
      <c r="AD44" s="26"/>
      <c r="AE44" s="26"/>
      <c r="AF44" s="26"/>
      <c r="AG44" s="26"/>
      <c r="AH44" s="26"/>
      <c r="AI44" s="26"/>
      <c r="AJ44" s="26"/>
      <c r="AK44" s="26"/>
      <c r="AL44" s="26"/>
    </row>
    <row r="45" spans="1:38" ht="12" customHeight="1" x14ac:dyDescent="0.2">
      <c r="A45" s="218">
        <f>'1a'!$A45</f>
        <v>0</v>
      </c>
      <c r="B45" s="58">
        <f>'1a'!$B45</f>
        <v>0</v>
      </c>
      <c r="C45" s="77">
        <f>'1a'!$C45</f>
        <v>0</v>
      </c>
      <c r="D45" s="17"/>
      <c r="E45" s="7"/>
      <c r="F45" s="7"/>
      <c r="G45" s="15"/>
      <c r="H45" s="456" t="str">
        <f t="shared" si="0"/>
        <v/>
      </c>
      <c r="I45" s="449"/>
      <c r="J45" s="449"/>
      <c r="K45" s="449"/>
      <c r="L45" s="449"/>
      <c r="M45" s="449"/>
      <c r="N45" s="449"/>
      <c r="O45" s="449"/>
      <c r="P45" s="64"/>
      <c r="Q45" s="64"/>
      <c r="R45" s="440"/>
      <c r="S45" s="440"/>
      <c r="T45" s="441"/>
      <c r="U45" s="79"/>
      <c r="V45" s="441"/>
      <c r="W45" s="442"/>
      <c r="X45" s="79"/>
      <c r="Y45" s="64"/>
      <c r="Z45" s="369"/>
      <c r="AA45" s="369"/>
      <c r="AB45" s="26"/>
      <c r="AC45" s="369"/>
      <c r="AD45" s="26"/>
      <c r="AE45" s="26"/>
      <c r="AF45" s="26"/>
      <c r="AG45" s="26"/>
      <c r="AH45" s="26"/>
      <c r="AI45" s="26"/>
      <c r="AJ45" s="26"/>
      <c r="AK45" s="26"/>
      <c r="AL45" s="26"/>
    </row>
    <row r="46" spans="1:38" ht="12" customHeight="1" x14ac:dyDescent="0.2">
      <c r="A46" s="218">
        <f>'1a'!$A46</f>
        <v>0</v>
      </c>
      <c r="B46" s="58">
        <f>'1a'!$B46</f>
        <v>0</v>
      </c>
      <c r="C46" s="77">
        <f>'1a'!$C46</f>
        <v>0</v>
      </c>
      <c r="D46" s="17"/>
      <c r="E46" s="7"/>
      <c r="F46" s="7"/>
      <c r="G46" s="15"/>
      <c r="H46" s="456" t="str">
        <f t="shared" si="0"/>
        <v/>
      </c>
      <c r="I46" s="449"/>
      <c r="J46" s="449"/>
      <c r="K46" s="449"/>
      <c r="L46" s="449"/>
      <c r="M46" s="449"/>
      <c r="N46" s="449"/>
      <c r="O46" s="449"/>
      <c r="P46" s="64"/>
      <c r="Q46" s="64"/>
      <c r="R46" s="440"/>
      <c r="S46" s="440"/>
      <c r="T46" s="441"/>
      <c r="U46" s="79"/>
      <c r="V46" s="441"/>
      <c r="W46" s="442"/>
      <c r="X46" s="79"/>
      <c r="Y46" s="64"/>
      <c r="Z46" s="369"/>
      <c r="AA46" s="369"/>
      <c r="AB46" s="26"/>
      <c r="AC46" s="369"/>
      <c r="AD46" s="26"/>
      <c r="AE46" s="26"/>
      <c r="AF46" s="26"/>
      <c r="AG46" s="26"/>
      <c r="AH46" s="26"/>
      <c r="AI46" s="26"/>
      <c r="AJ46" s="26"/>
      <c r="AK46" s="26"/>
      <c r="AL46" s="26"/>
    </row>
    <row r="47" spans="1:38" ht="12" customHeight="1" x14ac:dyDescent="0.2">
      <c r="A47" s="218">
        <f>'1a'!$A47</f>
        <v>0</v>
      </c>
      <c r="B47" s="58">
        <f>'1a'!$B47</f>
        <v>0</v>
      </c>
      <c r="C47" s="77">
        <f>'1a'!$C47</f>
        <v>0</v>
      </c>
      <c r="D47" s="17"/>
      <c r="E47" s="7"/>
      <c r="F47" s="7"/>
      <c r="G47" s="15"/>
      <c r="H47" s="456" t="str">
        <f t="shared" si="0"/>
        <v/>
      </c>
      <c r="I47" s="449"/>
      <c r="J47" s="449"/>
      <c r="K47" s="449"/>
      <c r="L47" s="449"/>
      <c r="M47" s="449"/>
      <c r="N47" s="449"/>
      <c r="O47" s="449"/>
      <c r="P47" s="64"/>
      <c r="Q47" s="64"/>
      <c r="R47" s="440"/>
      <c r="S47" s="440"/>
      <c r="T47" s="441"/>
      <c r="U47" s="79"/>
      <c r="V47" s="441"/>
      <c r="W47" s="442"/>
      <c r="X47" s="79"/>
      <c r="Y47" s="64"/>
      <c r="Z47" s="369"/>
      <c r="AA47" s="369"/>
      <c r="AB47" s="26"/>
      <c r="AC47" s="369"/>
      <c r="AD47" s="26"/>
      <c r="AE47" s="26"/>
      <c r="AF47" s="26"/>
      <c r="AG47" s="26"/>
      <c r="AH47" s="26"/>
      <c r="AI47" s="26"/>
      <c r="AJ47" s="26"/>
      <c r="AK47" s="26"/>
      <c r="AL47" s="26"/>
    </row>
    <row r="48" spans="1:38" ht="12" customHeight="1" x14ac:dyDescent="0.2">
      <c r="A48" s="218">
        <f>'1a'!$A48</f>
        <v>0</v>
      </c>
      <c r="B48" s="58">
        <f>'1a'!$B48</f>
        <v>0</v>
      </c>
      <c r="C48" s="77">
        <f>'1a'!$C48</f>
        <v>0</v>
      </c>
      <c r="D48" s="17"/>
      <c r="E48" s="7"/>
      <c r="F48" s="7"/>
      <c r="G48" s="15"/>
      <c r="H48" s="456" t="str">
        <f t="shared" si="0"/>
        <v/>
      </c>
      <c r="I48" s="449"/>
      <c r="J48" s="449"/>
      <c r="K48" s="449"/>
      <c r="L48" s="449"/>
      <c r="M48" s="449"/>
      <c r="N48" s="449"/>
      <c r="O48" s="449"/>
      <c r="P48" s="64"/>
      <c r="Q48" s="64"/>
      <c r="R48" s="440"/>
      <c r="S48" s="440"/>
      <c r="T48" s="441"/>
      <c r="U48" s="79"/>
      <c r="V48" s="441"/>
      <c r="W48" s="442"/>
      <c r="X48" s="79"/>
      <c r="Y48" s="64"/>
      <c r="Z48" s="369"/>
      <c r="AA48" s="369"/>
      <c r="AB48" s="26"/>
      <c r="AC48" s="369"/>
      <c r="AD48" s="26"/>
      <c r="AE48" s="26"/>
      <c r="AF48" s="26"/>
      <c r="AG48" s="26"/>
      <c r="AH48" s="26"/>
      <c r="AI48" s="26"/>
      <c r="AJ48" s="26"/>
      <c r="AK48" s="26"/>
      <c r="AL48" s="26"/>
    </row>
    <row r="49" spans="1:38" ht="12" customHeight="1" x14ac:dyDescent="0.2">
      <c r="A49" s="218">
        <f>'1a'!$A49</f>
        <v>0</v>
      </c>
      <c r="B49" s="58">
        <f>'1a'!$B49</f>
        <v>0</v>
      </c>
      <c r="C49" s="77">
        <f>'1a'!$C49</f>
        <v>0</v>
      </c>
      <c r="D49" s="17"/>
      <c r="E49" s="7"/>
      <c r="F49" s="7"/>
      <c r="G49" s="15"/>
      <c r="H49" s="456" t="str">
        <f t="shared" si="0"/>
        <v/>
      </c>
      <c r="I49" s="449"/>
      <c r="J49" s="449"/>
      <c r="K49" s="449"/>
      <c r="L49" s="449"/>
      <c r="M49" s="449"/>
      <c r="N49" s="449"/>
      <c r="O49" s="449"/>
      <c r="P49" s="64"/>
      <c r="Q49" s="64"/>
      <c r="R49" s="440"/>
      <c r="S49" s="440"/>
      <c r="T49" s="441"/>
      <c r="U49" s="79"/>
      <c r="V49" s="441"/>
      <c r="W49" s="442"/>
      <c r="X49" s="79"/>
      <c r="Y49" s="64"/>
      <c r="Z49" s="369"/>
      <c r="AA49" s="369"/>
      <c r="AB49" s="26"/>
      <c r="AC49" s="369"/>
      <c r="AD49" s="26"/>
      <c r="AE49" s="26"/>
      <c r="AF49" s="26"/>
      <c r="AG49" s="26"/>
      <c r="AH49" s="26"/>
      <c r="AI49" s="26"/>
      <c r="AJ49" s="26"/>
      <c r="AK49" s="26"/>
      <c r="AL49" s="26"/>
    </row>
    <row r="50" spans="1:38" ht="12" customHeight="1" x14ac:dyDescent="0.2">
      <c r="A50" s="218">
        <f>'1a'!$A50</f>
        <v>0</v>
      </c>
      <c r="B50" s="58">
        <f>'1a'!$B50</f>
        <v>0</v>
      </c>
      <c r="C50" s="77">
        <f>'1a'!$C50</f>
        <v>0</v>
      </c>
      <c r="D50" s="17"/>
      <c r="E50" s="7"/>
      <c r="F50" s="7"/>
      <c r="G50" s="15"/>
      <c r="H50" s="456" t="str">
        <f t="shared" si="0"/>
        <v/>
      </c>
      <c r="I50" s="449"/>
      <c r="J50" s="449"/>
      <c r="K50" s="449"/>
      <c r="L50" s="449"/>
      <c r="M50" s="449"/>
      <c r="N50" s="449"/>
      <c r="O50" s="449"/>
      <c r="P50" s="64"/>
      <c r="Q50" s="64"/>
      <c r="R50" s="440"/>
      <c r="S50" s="440"/>
      <c r="T50" s="441"/>
      <c r="U50" s="79"/>
      <c r="V50" s="441"/>
      <c r="W50" s="442"/>
      <c r="X50" s="79"/>
      <c r="Y50" s="64"/>
      <c r="Z50" s="369"/>
      <c r="AA50" s="369"/>
      <c r="AB50" s="26"/>
      <c r="AC50" s="369"/>
      <c r="AD50" s="26"/>
      <c r="AE50" s="26"/>
      <c r="AF50" s="26"/>
      <c r="AG50" s="26"/>
      <c r="AH50" s="26"/>
      <c r="AI50" s="26"/>
      <c r="AJ50" s="26"/>
      <c r="AK50" s="26"/>
      <c r="AL50" s="26"/>
    </row>
    <row r="51" spans="1:38" ht="12" customHeight="1" x14ac:dyDescent="0.2">
      <c r="A51" s="218">
        <f>'1a'!$A51</f>
        <v>0</v>
      </c>
      <c r="B51" s="58">
        <f>'1a'!$B51</f>
        <v>0</v>
      </c>
      <c r="C51" s="77">
        <f>'1a'!$C51</f>
        <v>0</v>
      </c>
      <c r="D51" s="17"/>
      <c r="E51" s="7"/>
      <c r="F51" s="7"/>
      <c r="G51" s="15"/>
      <c r="H51" s="456" t="str">
        <f t="shared" si="0"/>
        <v/>
      </c>
      <c r="I51" s="449"/>
      <c r="J51" s="449"/>
      <c r="K51" s="449"/>
      <c r="L51" s="449"/>
      <c r="M51" s="449"/>
      <c r="N51" s="449"/>
      <c r="O51" s="449"/>
      <c r="P51" s="64"/>
      <c r="Q51" s="64"/>
      <c r="R51" s="440"/>
      <c r="S51" s="440"/>
      <c r="T51" s="441"/>
      <c r="U51" s="79"/>
      <c r="V51" s="441"/>
      <c r="W51" s="442"/>
      <c r="X51" s="79"/>
      <c r="Y51" s="64"/>
      <c r="Z51" s="369"/>
      <c r="AA51" s="369"/>
      <c r="AB51" s="26"/>
      <c r="AC51" s="369"/>
      <c r="AD51" s="26"/>
      <c r="AE51" s="26"/>
      <c r="AF51" s="26"/>
      <c r="AG51" s="26"/>
      <c r="AH51" s="26"/>
      <c r="AI51" s="26"/>
      <c r="AJ51" s="26"/>
      <c r="AK51" s="26"/>
      <c r="AL51" s="26"/>
    </row>
    <row r="52" spans="1:38" ht="12" customHeight="1" x14ac:dyDescent="0.2">
      <c r="A52" s="218">
        <f>'1a'!$A52</f>
        <v>0</v>
      </c>
      <c r="B52" s="58">
        <f>'1a'!$B52</f>
        <v>0</v>
      </c>
      <c r="C52" s="77">
        <f>'1a'!$C52</f>
        <v>0</v>
      </c>
      <c r="D52" s="17"/>
      <c r="E52" s="7"/>
      <c r="F52" s="7"/>
      <c r="G52" s="15"/>
      <c r="H52" s="456" t="str">
        <f t="shared" si="0"/>
        <v/>
      </c>
      <c r="I52" s="449"/>
      <c r="J52" s="449"/>
      <c r="K52" s="449"/>
      <c r="L52" s="449"/>
      <c r="M52" s="449"/>
      <c r="N52" s="449"/>
      <c r="O52" s="449"/>
      <c r="P52" s="64"/>
      <c r="Q52" s="64"/>
      <c r="R52" s="440"/>
      <c r="S52" s="440"/>
      <c r="T52" s="441"/>
      <c r="U52" s="79"/>
      <c r="V52" s="441"/>
      <c r="W52" s="442"/>
      <c r="X52" s="79"/>
      <c r="Y52" s="64"/>
      <c r="Z52" s="369"/>
      <c r="AA52" s="369"/>
      <c r="AB52" s="26"/>
      <c r="AC52" s="369"/>
      <c r="AD52" s="26"/>
      <c r="AE52" s="26"/>
      <c r="AF52" s="26"/>
      <c r="AG52" s="26"/>
      <c r="AH52" s="26"/>
      <c r="AI52" s="26"/>
      <c r="AJ52" s="26"/>
      <c r="AK52" s="26"/>
      <c r="AL52" s="26"/>
    </row>
    <row r="53" spans="1:38" ht="12" customHeight="1" x14ac:dyDescent="0.2">
      <c r="A53" s="218">
        <f>'1a'!$A53</f>
        <v>0</v>
      </c>
      <c r="B53" s="58">
        <f>'1a'!$B53</f>
        <v>0</v>
      </c>
      <c r="C53" s="77">
        <f>'1a'!$C53</f>
        <v>0</v>
      </c>
      <c r="D53" s="17"/>
      <c r="E53" s="7"/>
      <c r="F53" s="7"/>
      <c r="G53" s="15"/>
      <c r="H53" s="456" t="str">
        <f t="shared" si="0"/>
        <v/>
      </c>
      <c r="I53" s="449"/>
      <c r="J53" s="449"/>
      <c r="K53" s="449"/>
      <c r="L53" s="449"/>
      <c r="M53" s="449"/>
      <c r="N53" s="449"/>
      <c r="O53" s="449"/>
      <c r="P53" s="64"/>
      <c r="Q53" s="64"/>
      <c r="R53" s="440"/>
      <c r="S53" s="440"/>
      <c r="T53" s="441"/>
      <c r="U53" s="79"/>
      <c r="V53" s="441"/>
      <c r="W53" s="442"/>
      <c r="X53" s="79"/>
      <c r="Y53" s="64"/>
      <c r="Z53" s="369"/>
      <c r="AA53" s="369"/>
      <c r="AB53" s="26"/>
      <c r="AC53" s="369"/>
      <c r="AD53" s="26"/>
      <c r="AE53" s="26"/>
      <c r="AF53" s="26"/>
      <c r="AG53" s="26"/>
      <c r="AH53" s="26"/>
      <c r="AI53" s="26"/>
      <c r="AJ53" s="26"/>
      <c r="AK53" s="26"/>
      <c r="AL53" s="26"/>
    </row>
    <row r="54" spans="1:38" ht="12" customHeight="1" x14ac:dyDescent="0.2">
      <c r="A54" s="218">
        <f>'1a'!$A54</f>
        <v>0</v>
      </c>
      <c r="B54" s="58">
        <f>'1a'!$B54</f>
        <v>0</v>
      </c>
      <c r="C54" s="77">
        <f>'1a'!$C54</f>
        <v>0</v>
      </c>
      <c r="D54" s="17"/>
      <c r="E54" s="7"/>
      <c r="F54" s="7"/>
      <c r="G54" s="15"/>
      <c r="H54" s="456" t="str">
        <f t="shared" si="0"/>
        <v/>
      </c>
      <c r="I54" s="449"/>
      <c r="J54" s="449"/>
      <c r="K54" s="449"/>
      <c r="L54" s="449"/>
      <c r="M54" s="449"/>
      <c r="N54" s="449"/>
      <c r="O54" s="449"/>
      <c r="P54" s="64"/>
      <c r="Q54" s="64"/>
      <c r="R54" s="440"/>
      <c r="S54" s="440"/>
      <c r="T54" s="441"/>
      <c r="U54" s="79"/>
      <c r="V54" s="441"/>
      <c r="W54" s="442"/>
      <c r="X54" s="79"/>
      <c r="Y54" s="64"/>
      <c r="Z54" s="369"/>
      <c r="AA54" s="369"/>
      <c r="AB54" s="26"/>
      <c r="AC54" s="369"/>
      <c r="AD54" s="26"/>
      <c r="AE54" s="26"/>
      <c r="AF54" s="26"/>
      <c r="AG54" s="26"/>
      <c r="AH54" s="26"/>
      <c r="AI54" s="26"/>
      <c r="AJ54" s="26"/>
      <c r="AK54" s="26"/>
      <c r="AL54" s="26"/>
    </row>
    <row r="55" spans="1:38" ht="12" customHeight="1" x14ac:dyDescent="0.2">
      <c r="A55" s="218">
        <f>'1a'!$A55</f>
        <v>0</v>
      </c>
      <c r="B55" s="58">
        <f>'1a'!$B55</f>
        <v>0</v>
      </c>
      <c r="C55" s="77">
        <f>'1a'!$C55</f>
        <v>0</v>
      </c>
      <c r="D55" s="17"/>
      <c r="E55" s="7"/>
      <c r="F55" s="7"/>
      <c r="G55" s="15"/>
      <c r="H55" s="456" t="str">
        <f t="shared" si="0"/>
        <v/>
      </c>
      <c r="I55" s="449"/>
      <c r="J55" s="449"/>
      <c r="K55" s="449"/>
      <c r="L55" s="449"/>
      <c r="M55" s="449"/>
      <c r="N55" s="449"/>
      <c r="O55" s="449"/>
      <c r="P55" s="64"/>
      <c r="Q55" s="64"/>
      <c r="R55" s="440"/>
      <c r="S55" s="440"/>
      <c r="T55" s="441"/>
      <c r="U55" s="79"/>
      <c r="V55" s="441"/>
      <c r="W55" s="442"/>
      <c r="X55" s="79"/>
      <c r="Y55" s="64"/>
      <c r="Z55" s="369"/>
      <c r="AA55" s="369"/>
      <c r="AB55" s="26"/>
      <c r="AC55" s="369"/>
      <c r="AD55" s="26"/>
      <c r="AE55" s="26"/>
      <c r="AF55" s="26"/>
      <c r="AG55" s="26"/>
      <c r="AH55" s="26"/>
      <c r="AI55" s="26"/>
      <c r="AJ55" s="26"/>
      <c r="AK55" s="26"/>
      <c r="AL55" s="26"/>
    </row>
    <row r="56" spans="1:38" ht="12" customHeight="1" x14ac:dyDescent="0.2">
      <c r="A56" s="218">
        <f>'1a'!$A56</f>
        <v>0</v>
      </c>
      <c r="B56" s="58">
        <f>'1a'!$B56</f>
        <v>0</v>
      </c>
      <c r="C56" s="77">
        <f>'1a'!$C56</f>
        <v>0</v>
      </c>
      <c r="D56" s="17"/>
      <c r="E56" s="7"/>
      <c r="F56" s="7"/>
      <c r="G56" s="15"/>
      <c r="H56" s="456" t="str">
        <f t="shared" si="0"/>
        <v/>
      </c>
      <c r="I56" s="449"/>
      <c r="J56" s="449"/>
      <c r="K56" s="449"/>
      <c r="L56" s="449"/>
      <c r="M56" s="449"/>
      <c r="N56" s="449"/>
      <c r="O56" s="449"/>
      <c r="P56" s="64"/>
      <c r="Q56" s="64"/>
      <c r="R56" s="440"/>
      <c r="S56" s="440"/>
      <c r="T56" s="441"/>
      <c r="U56" s="79"/>
      <c r="V56" s="441"/>
      <c r="W56" s="442"/>
      <c r="X56" s="79"/>
      <c r="Y56" s="64"/>
      <c r="Z56" s="369"/>
      <c r="AA56" s="369"/>
      <c r="AB56" s="26"/>
      <c r="AC56" s="369"/>
      <c r="AD56" s="26"/>
      <c r="AE56" s="26"/>
      <c r="AF56" s="26"/>
      <c r="AG56" s="26"/>
      <c r="AH56" s="26"/>
      <c r="AI56" s="26"/>
      <c r="AJ56" s="26"/>
      <c r="AK56" s="26"/>
      <c r="AL56" s="26"/>
    </row>
    <row r="57" spans="1:38" ht="12" customHeight="1" x14ac:dyDescent="0.2">
      <c r="A57" s="218">
        <f>'1a'!$A57</f>
        <v>0</v>
      </c>
      <c r="B57" s="58">
        <f>'1a'!$B57</f>
        <v>0</v>
      </c>
      <c r="C57" s="77">
        <f>'1a'!$C57</f>
        <v>0</v>
      </c>
      <c r="D57" s="17"/>
      <c r="E57" s="7"/>
      <c r="F57" s="7"/>
      <c r="G57" s="15"/>
      <c r="H57" s="456" t="str">
        <f t="shared" si="0"/>
        <v/>
      </c>
      <c r="I57" s="449"/>
      <c r="J57" s="449"/>
      <c r="K57" s="449"/>
      <c r="L57" s="449"/>
      <c r="M57" s="449"/>
      <c r="N57" s="449"/>
      <c r="O57" s="449"/>
      <c r="P57" s="64"/>
      <c r="Q57" s="64"/>
      <c r="R57" s="440"/>
      <c r="S57" s="440"/>
      <c r="T57" s="441"/>
      <c r="U57" s="79"/>
      <c r="V57" s="441"/>
      <c r="W57" s="442"/>
      <c r="X57" s="79"/>
      <c r="Y57" s="64"/>
      <c r="Z57" s="369"/>
      <c r="AA57" s="369"/>
      <c r="AB57" s="26"/>
      <c r="AC57" s="369"/>
      <c r="AD57" s="26"/>
      <c r="AE57" s="26"/>
      <c r="AF57" s="26"/>
      <c r="AG57" s="26"/>
      <c r="AH57" s="26"/>
      <c r="AI57" s="26"/>
      <c r="AJ57" s="26"/>
      <c r="AK57" s="26"/>
      <c r="AL57" s="26"/>
    </row>
    <row r="58" spans="1:38" ht="12" customHeight="1" thickBot="1" x14ac:dyDescent="0.25">
      <c r="A58" s="219">
        <f>'1a'!$A58</f>
        <v>0</v>
      </c>
      <c r="B58" s="212">
        <f>'1a'!$B58</f>
        <v>0</v>
      </c>
      <c r="C58" s="213">
        <f>'1a'!$C58</f>
        <v>0</v>
      </c>
      <c r="D58" s="214"/>
      <c r="E58" s="198"/>
      <c r="F58" s="198"/>
      <c r="G58" s="199"/>
      <c r="H58" s="457" t="str">
        <f t="shared" si="0"/>
        <v/>
      </c>
      <c r="I58" s="449"/>
      <c r="J58" s="449"/>
      <c r="K58" s="449"/>
      <c r="L58" s="449"/>
      <c r="M58" s="449"/>
      <c r="N58" s="449"/>
      <c r="O58" s="449"/>
      <c r="P58" s="64"/>
      <c r="Q58" s="64"/>
      <c r="R58" s="440"/>
      <c r="S58" s="440"/>
      <c r="T58" s="441"/>
      <c r="U58" s="79"/>
      <c r="V58" s="441"/>
      <c r="W58" s="442"/>
      <c r="X58" s="79"/>
      <c r="Y58" s="64"/>
      <c r="Z58" s="369"/>
      <c r="AA58" s="369"/>
      <c r="AB58" s="26"/>
      <c r="AC58" s="369"/>
      <c r="AD58" s="26"/>
      <c r="AE58" s="26"/>
      <c r="AF58" s="26"/>
      <c r="AG58" s="26"/>
      <c r="AH58" s="26"/>
      <c r="AI58" s="26"/>
      <c r="AJ58" s="26"/>
      <c r="AK58" s="26"/>
      <c r="AL58" s="26"/>
    </row>
    <row r="59" spans="1:38"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8"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8" x14ac:dyDescent="0.2">
      <c r="A61" s="26"/>
      <c r="B61" s="26"/>
      <c r="C61" s="26"/>
      <c r="D61" s="26"/>
      <c r="E61" s="26"/>
      <c r="F61" s="26"/>
      <c r="G61" s="26"/>
      <c r="H61" s="26"/>
      <c r="I61" s="26"/>
      <c r="J61" s="26"/>
      <c r="K61" s="26"/>
      <c r="L61" s="26"/>
      <c r="M61" s="26"/>
      <c r="N61" s="26"/>
      <c r="O61" s="26"/>
      <c r="P61" s="26"/>
      <c r="Q61" s="26"/>
      <c r="R61" s="26"/>
      <c r="S61" s="26"/>
      <c r="T61" s="26"/>
      <c r="U61" s="26"/>
      <c r="V61" s="26"/>
    </row>
    <row r="62" spans="1:38" x14ac:dyDescent="0.2">
      <c r="C62" s="26"/>
      <c r="D62" s="26"/>
      <c r="E62" s="26"/>
      <c r="F62" s="26"/>
      <c r="G62" s="26"/>
      <c r="H62" s="26"/>
      <c r="I62" s="26"/>
      <c r="J62" s="26"/>
      <c r="K62" s="26"/>
      <c r="L62" s="26"/>
      <c r="M62" s="26"/>
      <c r="N62" s="26"/>
      <c r="O62" s="26"/>
      <c r="P62" s="26"/>
      <c r="Q62" s="26"/>
      <c r="R62" s="26"/>
      <c r="S62" s="26"/>
      <c r="T62" s="26"/>
      <c r="U62" s="26"/>
      <c r="V62" s="26"/>
    </row>
    <row r="63" spans="1:38"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8"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29" priority="1" stopIfTrue="1" operator="lessThan">
      <formula>1</formula>
    </cfRule>
  </conditionalFormatting>
  <conditionalFormatting sqref="A9:C58">
    <cfRule type="cellIs" dxfId="28"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ANASAYFA!E14</f>
        <v>Beden  Eğitimi ve Spor</v>
      </c>
      <c r="E5" s="481"/>
      <c r="F5" s="481"/>
      <c r="G5" s="481"/>
      <c r="H5" s="481"/>
      <c r="I5" s="489" t="str">
        <f>ANASAYFA!$F$14</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27"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dimension ref="A1:AK163"/>
  <sheetViews>
    <sheetView workbookViewId="0">
      <pane xSplit="3" ySplit="8" topLeftCell="D9" activePane="bottomRight" state="frozen"/>
      <selection activeCell="E64" sqref="E64:P64"/>
      <selection pane="topRight" activeCell="E64" sqref="E64:P64"/>
      <selection pane="bottomLeft" activeCell="E64" sqref="E64:P64"/>
      <selection pane="bottomRight" activeCell="E13" sqref="E13"/>
    </sheetView>
  </sheetViews>
  <sheetFormatPr defaultRowHeight="12.75" x14ac:dyDescent="0.2"/>
  <cols>
    <col min="1" max="1" width="2.85546875" style="27" customWidth="1"/>
    <col min="2" max="2" width="4.42578125" style="27" customWidth="1"/>
    <col min="3" max="3" width="17.5703125" style="27" customWidth="1"/>
    <col min="4" max="4" width="0.140625" style="27" customWidth="1"/>
    <col min="5" max="5" width="70.85546875" style="27" customWidth="1"/>
    <col min="6" max="6" width="0.140625" style="27" customWidth="1"/>
    <col min="7" max="9" width="3.285156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ANASAYFA!E14</f>
        <v>Beden  Eğitimi ve Spor</v>
      </c>
      <c r="E5" s="481"/>
      <c r="F5" s="481"/>
      <c r="G5" s="481"/>
      <c r="H5" s="481"/>
      <c r="I5" s="70"/>
      <c r="J5" s="515" t="str">
        <f>ANASAYFA!F14</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c r="E13" s="477" t="s">
        <v>901</v>
      </c>
      <c r="F13" s="7"/>
      <c r="G13" s="15"/>
      <c r="H13" s="456">
        <f t="shared" si="10"/>
        <v>0</v>
      </c>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918</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901</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478"/>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478"/>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478"/>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478"/>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478"/>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478"/>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478"/>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478"/>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478"/>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478"/>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478"/>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478"/>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478"/>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7"/>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7"/>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7"/>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7"/>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7"/>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7"/>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8"/>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26" priority="1" stopIfTrue="1" operator="lessThan">
      <formula>1</formula>
    </cfRule>
  </conditionalFormatting>
  <conditionalFormatting sqref="A9:C58">
    <cfRule type="cellIs" dxfId="25"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dimension ref="A1:BC169"/>
  <sheetViews>
    <sheetView workbookViewId="0">
      <pane xSplit="3" ySplit="8" topLeftCell="D9" activePane="bottomRight" state="frozen"/>
      <selection activeCell="E64" sqref="E64:N64"/>
      <selection pane="topRight" activeCell="E64" sqref="E64:N64"/>
      <selection pane="bottomLeft" activeCell="E64" sqref="E64:N64"/>
      <selection pane="bottomRight" activeCell="D9" sqref="D9"/>
    </sheetView>
  </sheetViews>
  <sheetFormatPr defaultRowHeight="12.75" x14ac:dyDescent="0.2"/>
  <cols>
    <col min="1" max="1" width="2.85546875" style="27" customWidth="1"/>
    <col min="2" max="2" width="5.5703125" style="27" customWidth="1"/>
    <col min="3" max="3" width="19.7109375" style="27" customWidth="1"/>
    <col min="4" max="7" width="6.85546875" style="27" customWidth="1"/>
    <col min="8" max="8" width="0.140625" style="27" customWidth="1"/>
    <col min="9" max="11" width="5" style="27" customWidth="1"/>
    <col min="12" max="13" width="3.28515625" style="27" hidden="1" customWidth="1"/>
    <col min="14" max="14" width="3.7109375" style="27" hidden="1" customWidth="1"/>
    <col min="15" max="15" width="5" style="27" customWidth="1"/>
    <col min="16" max="16" width="3.5703125" style="27" customWidth="1"/>
    <col min="17" max="17" width="3.42578125" style="27" hidden="1" customWidth="1"/>
    <col min="18" max="18" width="4" style="27" customWidth="1"/>
    <col min="19" max="19" width="6.7109375" style="27" customWidth="1"/>
    <col min="20" max="20" width="6.28515625" style="27" hidden="1" customWidth="1"/>
    <col min="21" max="22" width="6.28515625" style="27" customWidth="1"/>
    <col min="23" max="24" width="8.85546875" style="27" customWidth="1"/>
    <col min="25" max="16384" width="9.140625" style="27"/>
  </cols>
  <sheetData>
    <row r="1" spans="1:23" ht="21" customHeight="1" x14ac:dyDescent="0.25">
      <c r="A1" s="519" t="s">
        <v>799</v>
      </c>
      <c r="B1" s="519"/>
      <c r="C1" s="519"/>
      <c r="D1" s="519"/>
      <c r="E1" s="519"/>
      <c r="F1" s="519"/>
      <c r="G1" s="519"/>
      <c r="H1" s="519"/>
      <c r="I1" s="519"/>
      <c r="J1" s="519"/>
      <c r="K1" s="519"/>
      <c r="L1" s="519"/>
      <c r="M1" s="519"/>
      <c r="N1" s="519"/>
      <c r="O1" s="519"/>
      <c r="P1" s="519"/>
      <c r="Q1" s="519"/>
      <c r="R1" s="519"/>
      <c r="S1" s="519"/>
      <c r="T1" s="25"/>
      <c r="U1" s="517"/>
      <c r="V1" s="517"/>
      <c r="W1" s="517"/>
    </row>
    <row r="2" spans="1:23"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28"/>
      <c r="U2" s="518"/>
      <c r="V2" s="518"/>
      <c r="W2" s="518"/>
    </row>
    <row r="3" spans="1:23" ht="6" customHeight="1" x14ac:dyDescent="0.25">
      <c r="A3" s="29"/>
      <c r="B3" s="29"/>
      <c r="C3" s="29"/>
      <c r="D3" s="29"/>
      <c r="E3" s="29"/>
      <c r="F3" s="29"/>
      <c r="G3" s="29"/>
      <c r="H3" s="29"/>
      <c r="I3" s="29"/>
      <c r="J3" s="29"/>
      <c r="K3" s="29"/>
      <c r="L3" s="29"/>
      <c r="M3" s="29"/>
      <c r="N3" s="29"/>
      <c r="O3" s="29"/>
      <c r="P3" s="29"/>
      <c r="Q3" s="29"/>
      <c r="R3" s="29"/>
      <c r="S3" s="29"/>
      <c r="T3" s="29"/>
    </row>
    <row r="4" spans="1:23" ht="16.5" customHeight="1" x14ac:dyDescent="0.2">
      <c r="A4" s="488" t="s">
        <v>7</v>
      </c>
      <c r="B4" s="488"/>
      <c r="C4" s="30" t="s">
        <v>6</v>
      </c>
      <c r="D4" s="488" t="s">
        <v>8</v>
      </c>
      <c r="E4" s="488"/>
      <c r="F4" s="488"/>
      <c r="G4" s="488"/>
      <c r="H4" s="488"/>
      <c r="I4" s="488" t="s">
        <v>9</v>
      </c>
      <c r="J4" s="488"/>
      <c r="K4" s="488"/>
      <c r="L4" s="488"/>
      <c r="M4" s="488"/>
      <c r="N4" s="488"/>
      <c r="O4" s="31"/>
      <c r="P4" s="488" t="s">
        <v>800</v>
      </c>
      <c r="Q4" s="488"/>
      <c r="R4" s="488"/>
      <c r="S4" s="488"/>
      <c r="T4" s="32"/>
    </row>
    <row r="5" spans="1:23" ht="15.75" customHeight="1" x14ac:dyDescent="0.2">
      <c r="A5" s="489">
        <f>ANASAYFA!$L$13</f>
        <v>7</v>
      </c>
      <c r="B5" s="489"/>
      <c r="C5" s="33" t="str">
        <f>ANASAYFA!$L$14</f>
        <v>A</v>
      </c>
      <c r="D5" s="505" t="s">
        <v>821</v>
      </c>
      <c r="E5" s="505"/>
      <c r="F5" s="505"/>
      <c r="G5" s="505"/>
      <c r="H5" s="505"/>
      <c r="I5" s="611" t="str">
        <f>ANASAYFA!F15</f>
        <v>Naşit YILMAZ</v>
      </c>
      <c r="J5" s="611"/>
      <c r="K5" s="611"/>
      <c r="L5" s="611"/>
      <c r="M5" s="611"/>
      <c r="N5" s="611"/>
      <c r="O5" s="34"/>
      <c r="P5" s="615" t="str">
        <f>ANASAYFA!L7</f>
        <v>01/03/2019</v>
      </c>
      <c r="Q5" s="615"/>
      <c r="R5" s="615"/>
      <c r="S5" s="615"/>
      <c r="T5" s="35"/>
    </row>
    <row r="6" spans="1:23" ht="6.75" customHeight="1" thickBot="1" x14ac:dyDescent="0.25">
      <c r="A6" s="26"/>
      <c r="B6" s="26"/>
      <c r="C6" s="26"/>
      <c r="D6" s="26"/>
      <c r="E6" s="26"/>
      <c r="F6" s="26"/>
      <c r="G6" s="26"/>
      <c r="H6" s="26"/>
      <c r="I6" s="26"/>
      <c r="J6" s="26"/>
      <c r="K6" s="26"/>
      <c r="L6" s="26"/>
      <c r="M6" s="26"/>
      <c r="N6" s="26"/>
      <c r="O6" s="26"/>
      <c r="P6" s="26"/>
      <c r="Q6" s="26"/>
      <c r="R6" s="26"/>
      <c r="S6" s="26"/>
      <c r="T6" s="26"/>
    </row>
    <row r="7" spans="1:23" ht="37.5" customHeight="1" x14ac:dyDescent="0.2">
      <c r="A7" s="490" t="s">
        <v>11</v>
      </c>
      <c r="B7" s="492" t="s">
        <v>12</v>
      </c>
      <c r="C7" s="493"/>
      <c r="D7" s="500" t="s">
        <v>822</v>
      </c>
      <c r="E7" s="496"/>
      <c r="F7" s="501" t="s">
        <v>828</v>
      </c>
      <c r="G7" s="501"/>
      <c r="H7" s="281"/>
      <c r="I7" s="500" t="s">
        <v>823</v>
      </c>
      <c r="J7" s="501"/>
      <c r="K7" s="501"/>
      <c r="L7" s="502"/>
      <c r="M7" s="616" t="s">
        <v>797</v>
      </c>
      <c r="N7" s="605" t="s">
        <v>796</v>
      </c>
      <c r="O7" s="494" t="s">
        <v>13</v>
      </c>
      <c r="P7" s="600" t="s">
        <v>798</v>
      </c>
      <c r="Q7" s="602"/>
      <c r="R7" s="503" t="s">
        <v>14</v>
      </c>
      <c r="S7" s="504"/>
      <c r="T7" s="36"/>
    </row>
    <row r="8" spans="1:23" ht="20.25" customHeight="1" thickBot="1" x14ac:dyDescent="0.25">
      <c r="A8" s="491"/>
      <c r="B8" s="37" t="s">
        <v>15</v>
      </c>
      <c r="C8" s="38" t="s">
        <v>16</v>
      </c>
      <c r="D8" s="43">
        <v>1</v>
      </c>
      <c r="E8" s="41">
        <v>2</v>
      </c>
      <c r="F8" s="39">
        <v>1</v>
      </c>
      <c r="G8" s="41">
        <v>2</v>
      </c>
      <c r="H8" s="42" t="s">
        <v>142</v>
      </c>
      <c r="I8" s="43">
        <v>1</v>
      </c>
      <c r="J8" s="40">
        <v>2</v>
      </c>
      <c r="K8" s="40">
        <v>3</v>
      </c>
      <c r="L8" s="44">
        <v>4</v>
      </c>
      <c r="M8" s="617"/>
      <c r="N8" s="606"/>
      <c r="O8" s="604"/>
      <c r="P8" s="601"/>
      <c r="Q8" s="603"/>
      <c r="R8" s="45" t="s">
        <v>17</v>
      </c>
      <c r="S8" s="46" t="s">
        <v>18</v>
      </c>
      <c r="T8" s="36"/>
    </row>
    <row r="9" spans="1:23" ht="12" customHeight="1" x14ac:dyDescent="0.2">
      <c r="A9" s="55">
        <f>'1a'!A9</f>
        <v>1</v>
      </c>
      <c r="B9" s="56">
        <f>'1a'!B9</f>
        <v>1</v>
      </c>
      <c r="C9" s="57" t="str">
        <f>'1a'!C9</f>
        <v>TEZCAN PARLAK</v>
      </c>
      <c r="D9" s="11">
        <v>45</v>
      </c>
      <c r="E9" s="282"/>
      <c r="F9" s="9"/>
      <c r="G9" s="16"/>
      <c r="H9" s="283"/>
      <c r="I9" s="11"/>
      <c r="J9" s="8"/>
      <c r="K9" s="8"/>
      <c r="L9" s="284"/>
      <c r="M9" s="285"/>
      <c r="N9" s="286"/>
      <c r="O9" s="287">
        <f>IF(T9=0,"",ROUND(SUM(D9:N9)/T9,0))</f>
        <v>45</v>
      </c>
      <c r="P9" s="288"/>
      <c r="Q9" s="51">
        <f>IF(O9="","",IF(O9&lt;45,1,IF(O9&lt;55,2,IF(O9&lt;70,3,IF(O9&lt;85,4,5)))))</f>
        <v>2</v>
      </c>
      <c r="R9" s="52">
        <f>IF(P9="R","R",IF(O9="","",IF(P9="x",Q9+1,Q9)))</f>
        <v>2</v>
      </c>
      <c r="S9" s="53" t="str">
        <f>IF(R9="R","Raporlu",IF(R9&lt;1,"",IF(R9&gt;5,"",VLOOKUP(R9,$A$68:$C$119,2,))))</f>
        <v>İKİ</v>
      </c>
      <c r="T9" s="54">
        <f>COUNTIF(D9:N9,"&gt;0")</f>
        <v>1</v>
      </c>
    </row>
    <row r="10" spans="1:23" ht="12" customHeight="1" x14ac:dyDescent="0.2">
      <c r="A10" s="55">
        <f>'1a'!A10</f>
        <v>2</v>
      </c>
      <c r="B10" s="56">
        <f>'1a'!B10</f>
        <v>2</v>
      </c>
      <c r="C10" s="57" t="str">
        <f>'1a'!C10</f>
        <v>DURSUN ALİ KALAY</v>
      </c>
      <c r="D10" s="13"/>
      <c r="E10" s="289"/>
      <c r="F10" s="10"/>
      <c r="G10" s="15"/>
      <c r="H10" s="290"/>
      <c r="I10" s="13"/>
      <c r="J10" s="7"/>
      <c r="K10" s="7"/>
      <c r="L10" s="291"/>
      <c r="M10" s="292"/>
      <c r="N10" s="293"/>
      <c r="O10" s="294" t="str">
        <f t="shared" ref="O10:O58" si="0">IF(T10=0,"",ROUND(SUM(D10:N10)/T10,0))</f>
        <v/>
      </c>
      <c r="P10" s="295"/>
      <c r="Q10" s="60" t="str">
        <f>IF(O10="","",IF(O10&lt;45,1,IF(O10&lt;55,2,IF(O10&lt;70,3,IF(O10&lt;85,4,5)))))</f>
        <v/>
      </c>
      <c r="R10" s="67" t="str">
        <f>IF(P10="R","R",IF(O10="","",IF(P10="x",Q10+1,Q10)))</f>
        <v/>
      </c>
      <c r="S10" s="68" t="str">
        <f t="shared" ref="S10:S58" si="1">IF(R10="R","Raporlu",IF(R10&lt;1,"",IF(R10&gt;5,"",VLOOKUP(R10,$A$68:$C$119,2,))))</f>
        <v/>
      </c>
      <c r="T10" s="54">
        <f t="shared" ref="T10:T58" si="2">COUNTIF(D10:N10,"&gt;0")</f>
        <v>0</v>
      </c>
    </row>
    <row r="11" spans="1:23" ht="12" customHeight="1" x14ac:dyDescent="0.2">
      <c r="A11" s="55">
        <f>'1a'!A11</f>
        <v>3</v>
      </c>
      <c r="B11" s="56">
        <f>'1a'!B11</f>
        <v>3</v>
      </c>
      <c r="C11" s="57" t="str">
        <f>'1a'!C11</f>
        <v>SELMA AYDIN</v>
      </c>
      <c r="D11" s="13"/>
      <c r="E11" s="289"/>
      <c r="F11" s="10"/>
      <c r="G11" s="15"/>
      <c r="H11" s="290"/>
      <c r="I11" s="13"/>
      <c r="J11" s="7"/>
      <c r="K11" s="7"/>
      <c r="L11" s="291"/>
      <c r="M11" s="292"/>
      <c r="N11" s="293"/>
      <c r="O11" s="294" t="str">
        <f t="shared" si="0"/>
        <v/>
      </c>
      <c r="P11" s="295"/>
      <c r="Q11" s="60" t="str">
        <f t="shared" ref="Q11:Q58" si="3">IF(O11="","",IF(O11&lt;45,1,IF(O11&lt;55,2,IF(O11&lt;70,3,IF(O11&lt;85,4,5)))))</f>
        <v/>
      </c>
      <c r="R11" s="67" t="str">
        <f t="shared" ref="R11:R58" si="4">IF(P11="R","R",IF(O11="","",IF(P11="x",Q11+1,Q11)))</f>
        <v/>
      </c>
      <c r="S11" s="68" t="str">
        <f t="shared" si="1"/>
        <v/>
      </c>
      <c r="T11" s="54">
        <f t="shared" si="2"/>
        <v>0</v>
      </c>
    </row>
    <row r="12" spans="1:23" ht="12" customHeight="1" x14ac:dyDescent="0.2">
      <c r="A12" s="55">
        <f>'1a'!A12</f>
        <v>4</v>
      </c>
      <c r="B12" s="56">
        <f>'1a'!B12</f>
        <v>4</v>
      </c>
      <c r="C12" s="57" t="str">
        <f>'1a'!C12</f>
        <v>MURAT KARTAL</v>
      </c>
      <c r="D12" s="13"/>
      <c r="E12" s="289"/>
      <c r="F12" s="10"/>
      <c r="G12" s="15"/>
      <c r="H12" s="290"/>
      <c r="I12" s="13"/>
      <c r="J12" s="7"/>
      <c r="K12" s="7"/>
      <c r="L12" s="291"/>
      <c r="M12" s="292"/>
      <c r="N12" s="293"/>
      <c r="O12" s="294" t="str">
        <f t="shared" si="0"/>
        <v/>
      </c>
      <c r="P12" s="295"/>
      <c r="Q12" s="60" t="str">
        <f t="shared" si="3"/>
        <v/>
      </c>
      <c r="R12" s="67" t="str">
        <f t="shared" si="4"/>
        <v/>
      </c>
      <c r="S12" s="68" t="str">
        <f t="shared" si="1"/>
        <v/>
      </c>
      <c r="T12" s="54">
        <f t="shared" si="2"/>
        <v>0</v>
      </c>
    </row>
    <row r="13" spans="1:23" ht="12" customHeight="1" x14ac:dyDescent="0.2">
      <c r="A13" s="55">
        <f>'1a'!A13</f>
        <v>5</v>
      </c>
      <c r="B13" s="56">
        <f>'1a'!B13</f>
        <v>5</v>
      </c>
      <c r="C13" s="57" t="str">
        <f>'1a'!C13</f>
        <v>ÖZCAN BAKAR</v>
      </c>
      <c r="D13" s="13"/>
      <c r="E13" s="289"/>
      <c r="F13" s="10"/>
      <c r="G13" s="15"/>
      <c r="H13" s="290"/>
      <c r="I13" s="13"/>
      <c r="J13" s="7"/>
      <c r="K13" s="7"/>
      <c r="L13" s="291"/>
      <c r="M13" s="292"/>
      <c r="N13" s="293"/>
      <c r="O13" s="294" t="str">
        <f t="shared" si="0"/>
        <v/>
      </c>
      <c r="P13" s="295"/>
      <c r="Q13" s="60" t="str">
        <f t="shared" si="3"/>
        <v/>
      </c>
      <c r="R13" s="67" t="str">
        <f t="shared" si="4"/>
        <v/>
      </c>
      <c r="S13" s="68" t="str">
        <f t="shared" si="1"/>
        <v/>
      </c>
      <c r="T13" s="54">
        <f t="shared" si="2"/>
        <v>0</v>
      </c>
    </row>
    <row r="14" spans="1:23" ht="12" customHeight="1" x14ac:dyDescent="0.2">
      <c r="A14" s="55">
        <f>'1a'!A14</f>
        <v>6</v>
      </c>
      <c r="B14" s="56">
        <f>'1a'!B14</f>
        <v>6</v>
      </c>
      <c r="C14" s="57" t="str">
        <f>'1a'!C14</f>
        <v>ÖZLEM UR</v>
      </c>
      <c r="D14" s="13"/>
      <c r="E14" s="289"/>
      <c r="F14" s="10"/>
      <c r="G14" s="15"/>
      <c r="H14" s="290"/>
      <c r="I14" s="13"/>
      <c r="J14" s="7"/>
      <c r="K14" s="7"/>
      <c r="L14" s="291"/>
      <c r="M14" s="292"/>
      <c r="N14" s="293"/>
      <c r="O14" s="294" t="str">
        <f t="shared" si="0"/>
        <v/>
      </c>
      <c r="P14" s="295"/>
      <c r="Q14" s="60" t="str">
        <f t="shared" si="3"/>
        <v/>
      </c>
      <c r="R14" s="67" t="str">
        <f t="shared" si="4"/>
        <v/>
      </c>
      <c r="S14" s="68" t="str">
        <f t="shared" si="1"/>
        <v/>
      </c>
      <c r="T14" s="54">
        <f t="shared" si="2"/>
        <v>0</v>
      </c>
    </row>
    <row r="15" spans="1:23" ht="12" customHeight="1" x14ac:dyDescent="0.2">
      <c r="A15" s="55">
        <f>'1a'!A15</f>
        <v>7</v>
      </c>
      <c r="B15" s="56">
        <f>'1a'!B15</f>
        <v>7</v>
      </c>
      <c r="C15" s="57" t="str">
        <f>'1a'!C15</f>
        <v>BÜŞRA BÜYÜKOK</v>
      </c>
      <c r="D15" s="13"/>
      <c r="E15" s="289"/>
      <c r="F15" s="10"/>
      <c r="G15" s="15"/>
      <c r="H15" s="290"/>
      <c r="I15" s="13"/>
      <c r="J15" s="7"/>
      <c r="K15" s="7"/>
      <c r="L15" s="291"/>
      <c r="M15" s="292"/>
      <c r="N15" s="293"/>
      <c r="O15" s="294" t="str">
        <f t="shared" si="0"/>
        <v/>
      </c>
      <c r="P15" s="295"/>
      <c r="Q15" s="60" t="str">
        <f t="shared" si="3"/>
        <v/>
      </c>
      <c r="R15" s="67" t="str">
        <f t="shared" si="4"/>
        <v/>
      </c>
      <c r="S15" s="68" t="str">
        <f t="shared" si="1"/>
        <v/>
      </c>
      <c r="T15" s="54">
        <f t="shared" si="2"/>
        <v>0</v>
      </c>
    </row>
    <row r="16" spans="1:23" ht="12" customHeight="1" x14ac:dyDescent="0.2">
      <c r="A16" s="55">
        <f>'1a'!A16</f>
        <v>8</v>
      </c>
      <c r="B16" s="56">
        <f>'1a'!B16</f>
        <v>8</v>
      </c>
      <c r="C16" s="57" t="str">
        <f>'1a'!C16</f>
        <v>ELİF TOK</v>
      </c>
      <c r="D16" s="13"/>
      <c r="E16" s="289"/>
      <c r="F16" s="10"/>
      <c r="G16" s="15"/>
      <c r="H16" s="290"/>
      <c r="I16" s="13"/>
      <c r="J16" s="7"/>
      <c r="K16" s="7"/>
      <c r="L16" s="291"/>
      <c r="M16" s="292"/>
      <c r="N16" s="293"/>
      <c r="O16" s="294" t="str">
        <f t="shared" si="0"/>
        <v/>
      </c>
      <c r="P16" s="295"/>
      <c r="Q16" s="60" t="str">
        <f t="shared" si="3"/>
        <v/>
      </c>
      <c r="R16" s="67" t="str">
        <f t="shared" si="4"/>
        <v/>
      </c>
      <c r="S16" s="68" t="str">
        <f t="shared" si="1"/>
        <v/>
      </c>
      <c r="T16" s="54">
        <f t="shared" si="2"/>
        <v>0</v>
      </c>
    </row>
    <row r="17" spans="1:20" ht="12" customHeight="1" x14ac:dyDescent="0.2">
      <c r="A17" s="55">
        <f>'1a'!A17</f>
        <v>9</v>
      </c>
      <c r="B17" s="56">
        <f>'1a'!B17</f>
        <v>9</v>
      </c>
      <c r="C17" s="57" t="str">
        <f>'1a'!C17</f>
        <v>ELİF GÖL</v>
      </c>
      <c r="D17" s="13"/>
      <c r="E17" s="289"/>
      <c r="F17" s="10"/>
      <c r="G17" s="15"/>
      <c r="H17" s="290"/>
      <c r="I17" s="13"/>
      <c r="J17" s="7"/>
      <c r="K17" s="7"/>
      <c r="L17" s="291"/>
      <c r="M17" s="292"/>
      <c r="N17" s="293"/>
      <c r="O17" s="294" t="str">
        <f t="shared" si="0"/>
        <v/>
      </c>
      <c r="P17" s="295"/>
      <c r="Q17" s="60" t="str">
        <f t="shared" si="3"/>
        <v/>
      </c>
      <c r="R17" s="67" t="str">
        <f t="shared" si="4"/>
        <v/>
      </c>
      <c r="S17" s="68" t="str">
        <f t="shared" si="1"/>
        <v/>
      </c>
      <c r="T17" s="54">
        <f t="shared" si="2"/>
        <v>0</v>
      </c>
    </row>
    <row r="18" spans="1:20" ht="12" customHeight="1" x14ac:dyDescent="0.2">
      <c r="A18" s="55">
        <f>'1a'!A18</f>
        <v>10</v>
      </c>
      <c r="B18" s="56">
        <f>'1a'!B18</f>
        <v>10</v>
      </c>
      <c r="C18" s="57" t="str">
        <f>'1a'!C18</f>
        <v>SUNA TOK</v>
      </c>
      <c r="D18" s="13"/>
      <c r="E18" s="289"/>
      <c r="F18" s="10"/>
      <c r="G18" s="15"/>
      <c r="H18" s="290"/>
      <c r="I18" s="13"/>
      <c r="J18" s="7"/>
      <c r="K18" s="7"/>
      <c r="L18" s="291"/>
      <c r="M18" s="292"/>
      <c r="N18" s="293"/>
      <c r="O18" s="294" t="str">
        <f t="shared" si="0"/>
        <v/>
      </c>
      <c r="P18" s="295"/>
      <c r="Q18" s="60" t="str">
        <f t="shared" si="3"/>
        <v/>
      </c>
      <c r="R18" s="67" t="str">
        <f t="shared" si="4"/>
        <v/>
      </c>
      <c r="S18" s="68" t="str">
        <f t="shared" si="1"/>
        <v/>
      </c>
      <c r="T18" s="54">
        <f t="shared" si="2"/>
        <v>0</v>
      </c>
    </row>
    <row r="19" spans="1:20" ht="12" customHeight="1" x14ac:dyDescent="0.2">
      <c r="A19" s="55">
        <f>'1a'!A19</f>
        <v>11</v>
      </c>
      <c r="B19" s="56">
        <f>'1a'!B19</f>
        <v>11</v>
      </c>
      <c r="C19" s="57" t="str">
        <f>'1a'!C19</f>
        <v>GÜLER DEMİR</v>
      </c>
      <c r="D19" s="13"/>
      <c r="E19" s="289"/>
      <c r="F19" s="10"/>
      <c r="G19" s="15"/>
      <c r="H19" s="290"/>
      <c r="I19" s="13"/>
      <c r="J19" s="7"/>
      <c r="K19" s="7"/>
      <c r="L19" s="291"/>
      <c r="M19" s="292"/>
      <c r="N19" s="293"/>
      <c r="O19" s="294" t="str">
        <f t="shared" si="0"/>
        <v/>
      </c>
      <c r="P19" s="295"/>
      <c r="Q19" s="60" t="str">
        <f t="shared" si="3"/>
        <v/>
      </c>
      <c r="R19" s="67" t="str">
        <f t="shared" si="4"/>
        <v/>
      </c>
      <c r="S19" s="68" t="str">
        <f t="shared" si="1"/>
        <v/>
      </c>
      <c r="T19" s="54">
        <f t="shared" si="2"/>
        <v>0</v>
      </c>
    </row>
    <row r="20" spans="1:20" ht="12" customHeight="1" x14ac:dyDescent="0.2">
      <c r="A20" s="55">
        <f>'1a'!A20</f>
        <v>12</v>
      </c>
      <c r="B20" s="56">
        <f>'1a'!B20</f>
        <v>12</v>
      </c>
      <c r="C20" s="57" t="str">
        <f>'1a'!C20</f>
        <v>DERYA BODUR</v>
      </c>
      <c r="D20" s="13"/>
      <c r="E20" s="289"/>
      <c r="F20" s="10"/>
      <c r="G20" s="15"/>
      <c r="H20" s="290"/>
      <c r="I20" s="13"/>
      <c r="J20" s="7"/>
      <c r="K20" s="7"/>
      <c r="L20" s="291"/>
      <c r="M20" s="292"/>
      <c r="N20" s="293"/>
      <c r="O20" s="294" t="str">
        <f t="shared" si="0"/>
        <v/>
      </c>
      <c r="P20" s="295"/>
      <c r="Q20" s="60" t="str">
        <f t="shared" si="3"/>
        <v/>
      </c>
      <c r="R20" s="67" t="str">
        <f t="shared" si="4"/>
        <v/>
      </c>
      <c r="S20" s="68" t="str">
        <f t="shared" si="1"/>
        <v/>
      </c>
      <c r="T20" s="54">
        <f t="shared" si="2"/>
        <v>0</v>
      </c>
    </row>
    <row r="21" spans="1:20" ht="12" customHeight="1" x14ac:dyDescent="0.2">
      <c r="A21" s="55">
        <f>'1a'!A21</f>
        <v>13</v>
      </c>
      <c r="B21" s="56">
        <f>'1a'!B21</f>
        <v>13</v>
      </c>
      <c r="C21" s="57" t="str">
        <f>'1a'!C21</f>
        <v>ALİ CAN ÖZÇİL</v>
      </c>
      <c r="D21" s="13"/>
      <c r="E21" s="289"/>
      <c r="F21" s="10"/>
      <c r="G21" s="15"/>
      <c r="H21" s="290" t="str">
        <f t="shared" ref="H21:H58" si="5">IF(U21&gt;0,ROUND(SUM(D21:G21)/U21,0),IF(U21=0,""))</f>
        <v/>
      </c>
      <c r="I21" s="13"/>
      <c r="J21" s="7"/>
      <c r="K21" s="7"/>
      <c r="L21" s="291"/>
      <c r="M21" s="292"/>
      <c r="N21" s="293"/>
      <c r="O21" s="294" t="str">
        <f t="shared" si="0"/>
        <v/>
      </c>
      <c r="P21" s="295"/>
      <c r="Q21" s="60" t="str">
        <f t="shared" si="3"/>
        <v/>
      </c>
      <c r="R21" s="67" t="str">
        <f t="shared" si="4"/>
        <v/>
      </c>
      <c r="S21" s="68" t="str">
        <f t="shared" si="1"/>
        <v/>
      </c>
      <c r="T21" s="54">
        <f t="shared" si="2"/>
        <v>0</v>
      </c>
    </row>
    <row r="22" spans="1:20" ht="12" customHeight="1" x14ac:dyDescent="0.2">
      <c r="A22" s="55">
        <f>'1a'!A22</f>
        <v>14</v>
      </c>
      <c r="B22" s="56">
        <f>'1a'!B22</f>
        <v>14</v>
      </c>
      <c r="C22" s="57" t="str">
        <f>'1a'!C22</f>
        <v>SEVGİ YILDIZ</v>
      </c>
      <c r="D22" s="13"/>
      <c r="E22" s="289"/>
      <c r="F22" s="10"/>
      <c r="G22" s="15"/>
      <c r="H22" s="290" t="str">
        <f t="shared" si="5"/>
        <v/>
      </c>
      <c r="I22" s="13"/>
      <c r="J22" s="7"/>
      <c r="K22" s="7"/>
      <c r="L22" s="291"/>
      <c r="M22" s="292"/>
      <c r="N22" s="293"/>
      <c r="O22" s="294" t="str">
        <f t="shared" si="0"/>
        <v/>
      </c>
      <c r="P22" s="295"/>
      <c r="Q22" s="60" t="str">
        <f t="shared" si="3"/>
        <v/>
      </c>
      <c r="R22" s="67" t="str">
        <f t="shared" si="4"/>
        <v/>
      </c>
      <c r="S22" s="68" t="str">
        <f t="shared" si="1"/>
        <v/>
      </c>
      <c r="T22" s="54">
        <f t="shared" si="2"/>
        <v>0</v>
      </c>
    </row>
    <row r="23" spans="1:20" ht="12" customHeight="1" x14ac:dyDescent="0.2">
      <c r="A23" s="55">
        <f>'1a'!A23</f>
        <v>15</v>
      </c>
      <c r="B23" s="56">
        <f>'1a'!B23</f>
        <v>15</v>
      </c>
      <c r="C23" s="57" t="str">
        <f>'1a'!C23</f>
        <v>ÖMÜR PEHLİVAN</v>
      </c>
      <c r="D23" s="13"/>
      <c r="E23" s="289"/>
      <c r="F23" s="10"/>
      <c r="G23" s="15"/>
      <c r="H23" s="290" t="str">
        <f t="shared" si="5"/>
        <v/>
      </c>
      <c r="I23" s="13"/>
      <c r="J23" s="7"/>
      <c r="K23" s="7"/>
      <c r="L23" s="291"/>
      <c r="M23" s="292"/>
      <c r="N23" s="293"/>
      <c r="O23" s="294" t="str">
        <f t="shared" si="0"/>
        <v/>
      </c>
      <c r="P23" s="295"/>
      <c r="Q23" s="60" t="str">
        <f t="shared" si="3"/>
        <v/>
      </c>
      <c r="R23" s="67" t="str">
        <f t="shared" si="4"/>
        <v/>
      </c>
      <c r="S23" s="68" t="str">
        <f t="shared" si="1"/>
        <v/>
      </c>
      <c r="T23" s="54">
        <f t="shared" si="2"/>
        <v>0</v>
      </c>
    </row>
    <row r="24" spans="1:20" ht="12" customHeight="1" x14ac:dyDescent="0.2">
      <c r="A24" s="55">
        <f>'1a'!A24</f>
        <v>16</v>
      </c>
      <c r="B24" s="56">
        <f>'1a'!B24</f>
        <v>16</v>
      </c>
      <c r="C24" s="57" t="str">
        <f>'1a'!C24</f>
        <v>TEZCAN PARLAK</v>
      </c>
      <c r="D24" s="13"/>
      <c r="E24" s="289"/>
      <c r="F24" s="10"/>
      <c r="G24" s="15"/>
      <c r="H24" s="290" t="str">
        <f t="shared" si="5"/>
        <v/>
      </c>
      <c r="I24" s="13"/>
      <c r="J24" s="7"/>
      <c r="K24" s="7"/>
      <c r="L24" s="291"/>
      <c r="M24" s="292"/>
      <c r="N24" s="293"/>
      <c r="O24" s="294" t="str">
        <f t="shared" si="0"/>
        <v/>
      </c>
      <c r="P24" s="295"/>
      <c r="Q24" s="60" t="str">
        <f t="shared" si="3"/>
        <v/>
      </c>
      <c r="R24" s="67" t="str">
        <f t="shared" si="4"/>
        <v/>
      </c>
      <c r="S24" s="68" t="str">
        <f t="shared" si="1"/>
        <v/>
      </c>
      <c r="T24" s="54">
        <f t="shared" si="2"/>
        <v>0</v>
      </c>
    </row>
    <row r="25" spans="1:20" ht="12" customHeight="1" x14ac:dyDescent="0.2">
      <c r="A25" s="55">
        <f>'1a'!A25</f>
        <v>17</v>
      </c>
      <c r="B25" s="56">
        <f>'1a'!B25</f>
        <v>17</v>
      </c>
      <c r="C25" s="57" t="str">
        <f>'1a'!C25</f>
        <v>DURSUN ALİ KALAY</v>
      </c>
      <c r="D25" s="13"/>
      <c r="E25" s="289"/>
      <c r="F25" s="10"/>
      <c r="G25" s="15"/>
      <c r="H25" s="290" t="str">
        <f t="shared" si="5"/>
        <v/>
      </c>
      <c r="I25" s="13"/>
      <c r="J25" s="7"/>
      <c r="K25" s="7"/>
      <c r="L25" s="291"/>
      <c r="M25" s="292"/>
      <c r="N25" s="293"/>
      <c r="O25" s="294" t="str">
        <f t="shared" si="0"/>
        <v/>
      </c>
      <c r="P25" s="295"/>
      <c r="Q25" s="60" t="str">
        <f t="shared" si="3"/>
        <v/>
      </c>
      <c r="R25" s="67" t="str">
        <f t="shared" si="4"/>
        <v/>
      </c>
      <c r="S25" s="68" t="str">
        <f t="shared" si="1"/>
        <v/>
      </c>
      <c r="T25" s="54">
        <f t="shared" si="2"/>
        <v>0</v>
      </c>
    </row>
    <row r="26" spans="1:20" ht="12" customHeight="1" x14ac:dyDescent="0.2">
      <c r="A26" s="55">
        <f>'1a'!A26</f>
        <v>18</v>
      </c>
      <c r="B26" s="56">
        <f>'1a'!B26</f>
        <v>18</v>
      </c>
      <c r="C26" s="57" t="str">
        <f>'1a'!C26</f>
        <v>SELMA AYDIN</v>
      </c>
      <c r="D26" s="13"/>
      <c r="E26" s="289"/>
      <c r="F26" s="10"/>
      <c r="G26" s="15"/>
      <c r="H26" s="290" t="str">
        <f t="shared" si="5"/>
        <v/>
      </c>
      <c r="I26" s="13"/>
      <c r="J26" s="7"/>
      <c r="K26" s="7"/>
      <c r="L26" s="291"/>
      <c r="M26" s="292"/>
      <c r="N26" s="293"/>
      <c r="O26" s="294" t="str">
        <f t="shared" si="0"/>
        <v/>
      </c>
      <c r="P26" s="295"/>
      <c r="Q26" s="60" t="str">
        <f t="shared" si="3"/>
        <v/>
      </c>
      <c r="R26" s="67" t="str">
        <f t="shared" si="4"/>
        <v/>
      </c>
      <c r="S26" s="68" t="str">
        <f t="shared" si="1"/>
        <v/>
      </c>
      <c r="T26" s="54">
        <f t="shared" si="2"/>
        <v>0</v>
      </c>
    </row>
    <row r="27" spans="1:20" ht="12" customHeight="1" x14ac:dyDescent="0.2">
      <c r="A27" s="55">
        <f>'1a'!A27</f>
        <v>19</v>
      </c>
      <c r="B27" s="56">
        <f>'1a'!B27</f>
        <v>19</v>
      </c>
      <c r="C27" s="57" t="str">
        <f>'1a'!C27</f>
        <v>MURAT KARTAL</v>
      </c>
      <c r="D27" s="13"/>
      <c r="E27" s="289"/>
      <c r="F27" s="10"/>
      <c r="G27" s="15"/>
      <c r="H27" s="290" t="str">
        <f t="shared" si="5"/>
        <v/>
      </c>
      <c r="I27" s="13"/>
      <c r="J27" s="7"/>
      <c r="K27" s="7"/>
      <c r="L27" s="291"/>
      <c r="M27" s="292"/>
      <c r="N27" s="293"/>
      <c r="O27" s="294" t="str">
        <f t="shared" si="0"/>
        <v/>
      </c>
      <c r="P27" s="295"/>
      <c r="Q27" s="60" t="str">
        <f t="shared" si="3"/>
        <v/>
      </c>
      <c r="R27" s="67" t="str">
        <f t="shared" si="4"/>
        <v/>
      </c>
      <c r="S27" s="68" t="str">
        <f t="shared" si="1"/>
        <v/>
      </c>
      <c r="T27" s="54">
        <f t="shared" si="2"/>
        <v>0</v>
      </c>
    </row>
    <row r="28" spans="1:20" ht="12" customHeight="1" x14ac:dyDescent="0.2">
      <c r="A28" s="55">
        <f>'1a'!A28</f>
        <v>20</v>
      </c>
      <c r="B28" s="56">
        <f>'1a'!B28</f>
        <v>20</v>
      </c>
      <c r="C28" s="57" t="str">
        <f>'1a'!C28</f>
        <v>ÖZCAN BAKAR</v>
      </c>
      <c r="D28" s="13"/>
      <c r="E28" s="289"/>
      <c r="F28" s="10"/>
      <c r="G28" s="15"/>
      <c r="H28" s="290" t="str">
        <f t="shared" si="5"/>
        <v/>
      </c>
      <c r="I28" s="13"/>
      <c r="J28" s="7"/>
      <c r="K28" s="7"/>
      <c r="L28" s="291"/>
      <c r="M28" s="292"/>
      <c r="N28" s="293"/>
      <c r="O28" s="294" t="str">
        <f t="shared" si="0"/>
        <v/>
      </c>
      <c r="P28" s="295"/>
      <c r="Q28" s="60" t="str">
        <f t="shared" si="3"/>
        <v/>
      </c>
      <c r="R28" s="67" t="str">
        <f t="shared" si="4"/>
        <v/>
      </c>
      <c r="S28" s="68" t="str">
        <f t="shared" si="1"/>
        <v/>
      </c>
      <c r="T28" s="54">
        <f t="shared" si="2"/>
        <v>0</v>
      </c>
    </row>
    <row r="29" spans="1:20" ht="12" customHeight="1" x14ac:dyDescent="0.2">
      <c r="A29" s="55">
        <f>'1a'!A29</f>
        <v>21</v>
      </c>
      <c r="B29" s="56">
        <f>'1a'!B29</f>
        <v>21</v>
      </c>
      <c r="C29" s="57" t="str">
        <f>'1a'!C29</f>
        <v>ÖZLEM UR</v>
      </c>
      <c r="D29" s="13"/>
      <c r="E29" s="289"/>
      <c r="F29" s="10"/>
      <c r="G29" s="15"/>
      <c r="H29" s="290" t="str">
        <f t="shared" si="5"/>
        <v/>
      </c>
      <c r="I29" s="13"/>
      <c r="J29" s="7"/>
      <c r="K29" s="7"/>
      <c r="L29" s="291"/>
      <c r="M29" s="292"/>
      <c r="N29" s="293"/>
      <c r="O29" s="294" t="str">
        <f t="shared" si="0"/>
        <v/>
      </c>
      <c r="P29" s="295"/>
      <c r="Q29" s="60" t="str">
        <f t="shared" si="3"/>
        <v/>
      </c>
      <c r="R29" s="67" t="str">
        <f t="shared" si="4"/>
        <v/>
      </c>
      <c r="S29" s="68" t="str">
        <f t="shared" si="1"/>
        <v/>
      </c>
      <c r="T29" s="54">
        <f t="shared" si="2"/>
        <v>0</v>
      </c>
    </row>
    <row r="30" spans="1:20" ht="12" customHeight="1" x14ac:dyDescent="0.2">
      <c r="A30" s="55">
        <f>'1a'!A30</f>
        <v>22</v>
      </c>
      <c r="B30" s="56">
        <f>'1a'!B30</f>
        <v>22</v>
      </c>
      <c r="C30" s="57" t="str">
        <f>'1a'!C30</f>
        <v>BÜŞRA BÜYÜKOK</v>
      </c>
      <c r="D30" s="13"/>
      <c r="E30" s="289"/>
      <c r="F30" s="10"/>
      <c r="G30" s="15"/>
      <c r="H30" s="290" t="str">
        <f t="shared" si="5"/>
        <v/>
      </c>
      <c r="I30" s="13"/>
      <c r="J30" s="7"/>
      <c r="K30" s="7"/>
      <c r="L30" s="291"/>
      <c r="M30" s="292"/>
      <c r="N30" s="293"/>
      <c r="O30" s="294" t="str">
        <f t="shared" si="0"/>
        <v/>
      </c>
      <c r="P30" s="295"/>
      <c r="Q30" s="60" t="str">
        <f t="shared" si="3"/>
        <v/>
      </c>
      <c r="R30" s="67" t="str">
        <f t="shared" si="4"/>
        <v/>
      </c>
      <c r="S30" s="68" t="str">
        <f t="shared" si="1"/>
        <v/>
      </c>
      <c r="T30" s="54">
        <f t="shared" si="2"/>
        <v>0</v>
      </c>
    </row>
    <row r="31" spans="1:20" ht="12" customHeight="1" x14ac:dyDescent="0.2">
      <c r="A31" s="55">
        <f>'1a'!A31</f>
        <v>23</v>
      </c>
      <c r="B31" s="56">
        <f>'1a'!B31</f>
        <v>23</v>
      </c>
      <c r="C31" s="57" t="str">
        <f>'1a'!C31</f>
        <v>ELİF TOK</v>
      </c>
      <c r="D31" s="13"/>
      <c r="E31" s="289"/>
      <c r="F31" s="10"/>
      <c r="G31" s="15"/>
      <c r="H31" s="290" t="str">
        <f t="shared" si="5"/>
        <v/>
      </c>
      <c r="I31" s="13"/>
      <c r="J31" s="7"/>
      <c r="K31" s="7"/>
      <c r="L31" s="291"/>
      <c r="M31" s="292"/>
      <c r="N31" s="293"/>
      <c r="O31" s="294" t="str">
        <f t="shared" si="0"/>
        <v/>
      </c>
      <c r="P31" s="295"/>
      <c r="Q31" s="60" t="str">
        <f t="shared" si="3"/>
        <v/>
      </c>
      <c r="R31" s="67" t="str">
        <f t="shared" si="4"/>
        <v/>
      </c>
      <c r="S31" s="68" t="str">
        <f t="shared" si="1"/>
        <v/>
      </c>
      <c r="T31" s="54">
        <f t="shared" si="2"/>
        <v>0</v>
      </c>
    </row>
    <row r="32" spans="1:20" ht="12" customHeight="1" x14ac:dyDescent="0.2">
      <c r="A32" s="55">
        <f>'1a'!A32</f>
        <v>24</v>
      </c>
      <c r="B32" s="56">
        <f>'1a'!B32</f>
        <v>24</v>
      </c>
      <c r="C32" s="57" t="str">
        <f>'1a'!C32</f>
        <v>ELİF GÖL</v>
      </c>
      <c r="D32" s="13"/>
      <c r="E32" s="289"/>
      <c r="F32" s="10"/>
      <c r="G32" s="15"/>
      <c r="H32" s="290" t="str">
        <f t="shared" si="5"/>
        <v/>
      </c>
      <c r="I32" s="13"/>
      <c r="J32" s="7"/>
      <c r="K32" s="7"/>
      <c r="L32" s="291"/>
      <c r="M32" s="292"/>
      <c r="N32" s="293"/>
      <c r="O32" s="294" t="str">
        <f t="shared" si="0"/>
        <v/>
      </c>
      <c r="P32" s="295"/>
      <c r="Q32" s="60" t="str">
        <f t="shared" si="3"/>
        <v/>
      </c>
      <c r="R32" s="67" t="str">
        <f t="shared" si="4"/>
        <v/>
      </c>
      <c r="S32" s="68" t="str">
        <f t="shared" si="1"/>
        <v/>
      </c>
      <c r="T32" s="54">
        <f t="shared" si="2"/>
        <v>0</v>
      </c>
    </row>
    <row r="33" spans="1:20" ht="12" customHeight="1" x14ac:dyDescent="0.2">
      <c r="A33" s="55">
        <f>'1a'!A33</f>
        <v>25</v>
      </c>
      <c r="B33" s="56">
        <f>'1a'!B33</f>
        <v>25</v>
      </c>
      <c r="C33" s="57" t="str">
        <f>'1a'!C33</f>
        <v>SUNA TOK</v>
      </c>
      <c r="D33" s="13"/>
      <c r="E33" s="289"/>
      <c r="F33" s="10"/>
      <c r="G33" s="15"/>
      <c r="H33" s="290" t="str">
        <f t="shared" si="5"/>
        <v/>
      </c>
      <c r="I33" s="13"/>
      <c r="J33" s="7"/>
      <c r="K33" s="7"/>
      <c r="L33" s="291"/>
      <c r="M33" s="292"/>
      <c r="N33" s="293"/>
      <c r="O33" s="294" t="str">
        <f t="shared" si="0"/>
        <v/>
      </c>
      <c r="P33" s="295"/>
      <c r="Q33" s="60" t="str">
        <f t="shared" si="3"/>
        <v/>
      </c>
      <c r="R33" s="67" t="str">
        <f t="shared" si="4"/>
        <v/>
      </c>
      <c r="S33" s="68" t="str">
        <f t="shared" si="1"/>
        <v/>
      </c>
      <c r="T33" s="54">
        <f t="shared" si="2"/>
        <v>0</v>
      </c>
    </row>
    <row r="34" spans="1:20" ht="12" customHeight="1" x14ac:dyDescent="0.2">
      <c r="A34" s="55">
        <f>'1a'!A34</f>
        <v>26</v>
      </c>
      <c r="B34" s="56">
        <f>'1a'!B34</f>
        <v>26</v>
      </c>
      <c r="C34" s="57" t="str">
        <f>'1a'!C34</f>
        <v>GÜLER DEMİR</v>
      </c>
      <c r="D34" s="13"/>
      <c r="E34" s="289"/>
      <c r="F34" s="10"/>
      <c r="G34" s="15"/>
      <c r="H34" s="290" t="str">
        <f t="shared" si="5"/>
        <v/>
      </c>
      <c r="I34" s="13"/>
      <c r="J34" s="7"/>
      <c r="K34" s="7"/>
      <c r="L34" s="291"/>
      <c r="M34" s="292"/>
      <c r="N34" s="293"/>
      <c r="O34" s="294" t="str">
        <f t="shared" si="0"/>
        <v/>
      </c>
      <c r="P34" s="295"/>
      <c r="Q34" s="60" t="str">
        <f t="shared" si="3"/>
        <v/>
      </c>
      <c r="R34" s="67" t="str">
        <f t="shared" si="4"/>
        <v/>
      </c>
      <c r="S34" s="68" t="str">
        <f t="shared" si="1"/>
        <v/>
      </c>
      <c r="T34" s="54">
        <f t="shared" si="2"/>
        <v>0</v>
      </c>
    </row>
    <row r="35" spans="1:20" ht="12" customHeight="1" x14ac:dyDescent="0.2">
      <c r="A35" s="55">
        <f>'1a'!A35</f>
        <v>27</v>
      </c>
      <c r="B35" s="56">
        <f>'1a'!B35</f>
        <v>27</v>
      </c>
      <c r="C35" s="57" t="str">
        <f>'1a'!C35</f>
        <v>DERYA BODUR</v>
      </c>
      <c r="D35" s="13"/>
      <c r="E35" s="289"/>
      <c r="F35" s="10"/>
      <c r="G35" s="15"/>
      <c r="H35" s="290" t="str">
        <f t="shared" si="5"/>
        <v/>
      </c>
      <c r="I35" s="13"/>
      <c r="J35" s="7"/>
      <c r="K35" s="7"/>
      <c r="L35" s="291"/>
      <c r="M35" s="292"/>
      <c r="N35" s="293"/>
      <c r="O35" s="294" t="str">
        <f t="shared" si="0"/>
        <v/>
      </c>
      <c r="P35" s="295"/>
      <c r="Q35" s="60" t="str">
        <f t="shared" si="3"/>
        <v/>
      </c>
      <c r="R35" s="67" t="str">
        <f t="shared" si="4"/>
        <v/>
      </c>
      <c r="S35" s="68" t="str">
        <f t="shared" si="1"/>
        <v/>
      </c>
      <c r="T35" s="54">
        <f t="shared" si="2"/>
        <v>0</v>
      </c>
    </row>
    <row r="36" spans="1:20" ht="12" customHeight="1" x14ac:dyDescent="0.2">
      <c r="A36" s="55">
        <f>'1a'!A36</f>
        <v>28</v>
      </c>
      <c r="B36" s="56">
        <f>'1a'!B36</f>
        <v>28</v>
      </c>
      <c r="C36" s="57" t="str">
        <f>'1a'!C36</f>
        <v>ALİ CAN ÖZÇİL</v>
      </c>
      <c r="D36" s="13"/>
      <c r="E36" s="289"/>
      <c r="F36" s="10"/>
      <c r="G36" s="15"/>
      <c r="H36" s="290" t="str">
        <f t="shared" si="5"/>
        <v/>
      </c>
      <c r="I36" s="13"/>
      <c r="J36" s="7"/>
      <c r="K36" s="7"/>
      <c r="L36" s="291"/>
      <c r="M36" s="292"/>
      <c r="N36" s="293"/>
      <c r="O36" s="294" t="str">
        <f t="shared" si="0"/>
        <v/>
      </c>
      <c r="P36" s="295"/>
      <c r="Q36" s="60" t="str">
        <f t="shared" si="3"/>
        <v/>
      </c>
      <c r="R36" s="67" t="str">
        <f t="shared" si="4"/>
        <v/>
      </c>
      <c r="S36" s="68" t="str">
        <f t="shared" si="1"/>
        <v/>
      </c>
      <c r="T36" s="54">
        <f t="shared" si="2"/>
        <v>0</v>
      </c>
    </row>
    <row r="37" spans="1:20" ht="12" customHeight="1" x14ac:dyDescent="0.2">
      <c r="A37" s="55">
        <f>'1a'!A37</f>
        <v>29</v>
      </c>
      <c r="B37" s="56">
        <f>'1a'!B37</f>
        <v>29</v>
      </c>
      <c r="C37" s="57" t="str">
        <f>'1a'!C37</f>
        <v>SEVGİ YILDIZ</v>
      </c>
      <c r="D37" s="13"/>
      <c r="E37" s="289"/>
      <c r="F37" s="10"/>
      <c r="G37" s="15"/>
      <c r="H37" s="290" t="str">
        <f t="shared" si="5"/>
        <v/>
      </c>
      <c r="I37" s="13"/>
      <c r="J37" s="7"/>
      <c r="K37" s="7"/>
      <c r="L37" s="291"/>
      <c r="M37" s="292"/>
      <c r="N37" s="293"/>
      <c r="O37" s="294" t="str">
        <f t="shared" si="0"/>
        <v/>
      </c>
      <c r="P37" s="295"/>
      <c r="Q37" s="60" t="str">
        <f t="shared" si="3"/>
        <v/>
      </c>
      <c r="R37" s="67" t="str">
        <f t="shared" si="4"/>
        <v/>
      </c>
      <c r="S37" s="68" t="str">
        <f t="shared" si="1"/>
        <v/>
      </c>
      <c r="T37" s="54">
        <f t="shared" si="2"/>
        <v>0</v>
      </c>
    </row>
    <row r="38" spans="1:20" ht="12" customHeight="1" x14ac:dyDescent="0.2">
      <c r="A38" s="55">
        <f>'1a'!A38</f>
        <v>30</v>
      </c>
      <c r="B38" s="56">
        <f>'1a'!B38</f>
        <v>30</v>
      </c>
      <c r="C38" s="57" t="str">
        <f>'1a'!C38</f>
        <v>ÖMÜR PEHLİVAN</v>
      </c>
      <c r="D38" s="13"/>
      <c r="E38" s="289"/>
      <c r="F38" s="10"/>
      <c r="G38" s="15"/>
      <c r="H38" s="290" t="str">
        <f t="shared" si="5"/>
        <v/>
      </c>
      <c r="I38" s="13"/>
      <c r="J38" s="7"/>
      <c r="K38" s="7"/>
      <c r="L38" s="291"/>
      <c r="M38" s="292"/>
      <c r="N38" s="293"/>
      <c r="O38" s="294" t="str">
        <f t="shared" si="0"/>
        <v/>
      </c>
      <c r="P38" s="295"/>
      <c r="Q38" s="60" t="str">
        <f t="shared" si="3"/>
        <v/>
      </c>
      <c r="R38" s="67" t="str">
        <f t="shared" si="4"/>
        <v/>
      </c>
      <c r="S38" s="68" t="str">
        <f t="shared" si="1"/>
        <v/>
      </c>
      <c r="T38" s="54">
        <f t="shared" si="2"/>
        <v>0</v>
      </c>
    </row>
    <row r="39" spans="1:20" ht="12" customHeight="1" x14ac:dyDescent="0.2">
      <c r="A39" s="55">
        <f>'1a'!A39</f>
        <v>0</v>
      </c>
      <c r="B39" s="56">
        <f>'1a'!B39</f>
        <v>0</v>
      </c>
      <c r="C39" s="57">
        <f>'1a'!C39</f>
        <v>0</v>
      </c>
      <c r="D39" s="13"/>
      <c r="E39" s="289"/>
      <c r="F39" s="10"/>
      <c r="G39" s="15"/>
      <c r="H39" s="290" t="str">
        <f t="shared" si="5"/>
        <v/>
      </c>
      <c r="I39" s="13"/>
      <c r="J39" s="7"/>
      <c r="K39" s="7"/>
      <c r="L39" s="291"/>
      <c r="M39" s="292"/>
      <c r="N39" s="293"/>
      <c r="O39" s="294" t="str">
        <f t="shared" si="0"/>
        <v/>
      </c>
      <c r="P39" s="295"/>
      <c r="Q39" s="60" t="str">
        <f t="shared" si="3"/>
        <v/>
      </c>
      <c r="R39" s="67" t="str">
        <f t="shared" si="4"/>
        <v/>
      </c>
      <c r="S39" s="68" t="str">
        <f t="shared" si="1"/>
        <v/>
      </c>
      <c r="T39" s="54">
        <f t="shared" si="2"/>
        <v>0</v>
      </c>
    </row>
    <row r="40" spans="1:20" ht="12" customHeight="1" x14ac:dyDescent="0.2">
      <c r="A40" s="55">
        <f>'1a'!A40</f>
        <v>0</v>
      </c>
      <c r="B40" s="56">
        <f>'1a'!B40</f>
        <v>0</v>
      </c>
      <c r="C40" s="57">
        <f>'1a'!C40</f>
        <v>0</v>
      </c>
      <c r="D40" s="13"/>
      <c r="E40" s="289"/>
      <c r="F40" s="10"/>
      <c r="G40" s="15"/>
      <c r="H40" s="290" t="str">
        <f t="shared" si="5"/>
        <v/>
      </c>
      <c r="I40" s="13"/>
      <c r="J40" s="7"/>
      <c r="K40" s="7"/>
      <c r="L40" s="291"/>
      <c r="M40" s="292"/>
      <c r="N40" s="293"/>
      <c r="O40" s="294" t="str">
        <f t="shared" si="0"/>
        <v/>
      </c>
      <c r="P40" s="295"/>
      <c r="Q40" s="60" t="str">
        <f t="shared" si="3"/>
        <v/>
      </c>
      <c r="R40" s="67" t="str">
        <f t="shared" si="4"/>
        <v/>
      </c>
      <c r="S40" s="68" t="str">
        <f t="shared" si="1"/>
        <v/>
      </c>
      <c r="T40" s="54">
        <f t="shared" si="2"/>
        <v>0</v>
      </c>
    </row>
    <row r="41" spans="1:20" ht="12" customHeight="1" x14ac:dyDescent="0.2">
      <c r="A41" s="55">
        <f>'1a'!A41</f>
        <v>0</v>
      </c>
      <c r="B41" s="56">
        <f>'1a'!B41</f>
        <v>0</v>
      </c>
      <c r="C41" s="57">
        <f>'1a'!C41</f>
        <v>0</v>
      </c>
      <c r="D41" s="13"/>
      <c r="E41" s="289"/>
      <c r="F41" s="10"/>
      <c r="G41" s="15"/>
      <c r="H41" s="290" t="str">
        <f t="shared" si="5"/>
        <v/>
      </c>
      <c r="I41" s="13"/>
      <c r="J41" s="7"/>
      <c r="K41" s="7"/>
      <c r="L41" s="291"/>
      <c r="M41" s="292"/>
      <c r="N41" s="293"/>
      <c r="O41" s="294" t="str">
        <f t="shared" si="0"/>
        <v/>
      </c>
      <c r="P41" s="295"/>
      <c r="Q41" s="60" t="str">
        <f t="shared" si="3"/>
        <v/>
      </c>
      <c r="R41" s="67" t="str">
        <f t="shared" si="4"/>
        <v/>
      </c>
      <c r="S41" s="68" t="str">
        <f t="shared" si="1"/>
        <v/>
      </c>
      <c r="T41" s="54">
        <f t="shared" si="2"/>
        <v>0</v>
      </c>
    </row>
    <row r="42" spans="1:20" ht="12" customHeight="1" x14ac:dyDescent="0.2">
      <c r="A42" s="55">
        <f>'1a'!A42</f>
        <v>0</v>
      </c>
      <c r="B42" s="56">
        <f>'1a'!B42</f>
        <v>0</v>
      </c>
      <c r="C42" s="57">
        <f>'1a'!C42</f>
        <v>0</v>
      </c>
      <c r="D42" s="13"/>
      <c r="E42" s="289"/>
      <c r="F42" s="10"/>
      <c r="G42" s="15"/>
      <c r="H42" s="290" t="str">
        <f t="shared" si="5"/>
        <v/>
      </c>
      <c r="I42" s="13"/>
      <c r="J42" s="7"/>
      <c r="K42" s="7"/>
      <c r="L42" s="291"/>
      <c r="M42" s="292"/>
      <c r="N42" s="293"/>
      <c r="O42" s="294" t="str">
        <f t="shared" si="0"/>
        <v/>
      </c>
      <c r="P42" s="295"/>
      <c r="Q42" s="60" t="str">
        <f t="shared" si="3"/>
        <v/>
      </c>
      <c r="R42" s="67" t="str">
        <f t="shared" si="4"/>
        <v/>
      </c>
      <c r="S42" s="68" t="str">
        <f t="shared" si="1"/>
        <v/>
      </c>
      <c r="T42" s="54">
        <f t="shared" si="2"/>
        <v>0</v>
      </c>
    </row>
    <row r="43" spans="1:20" ht="12" customHeight="1" x14ac:dyDescent="0.2">
      <c r="A43" s="55">
        <f>'1a'!A43</f>
        <v>0</v>
      </c>
      <c r="B43" s="56">
        <f>'1a'!B43</f>
        <v>0</v>
      </c>
      <c r="C43" s="57">
        <f>'1a'!C43</f>
        <v>0</v>
      </c>
      <c r="D43" s="13"/>
      <c r="E43" s="289"/>
      <c r="F43" s="10"/>
      <c r="G43" s="15"/>
      <c r="H43" s="290" t="str">
        <f t="shared" si="5"/>
        <v/>
      </c>
      <c r="I43" s="13"/>
      <c r="J43" s="7"/>
      <c r="K43" s="7"/>
      <c r="L43" s="291"/>
      <c r="M43" s="292"/>
      <c r="N43" s="293"/>
      <c r="O43" s="294" t="str">
        <f t="shared" si="0"/>
        <v/>
      </c>
      <c r="P43" s="295"/>
      <c r="Q43" s="60" t="str">
        <f t="shared" si="3"/>
        <v/>
      </c>
      <c r="R43" s="67" t="str">
        <f t="shared" si="4"/>
        <v/>
      </c>
      <c r="S43" s="68" t="str">
        <f t="shared" si="1"/>
        <v/>
      </c>
      <c r="T43" s="54">
        <f t="shared" si="2"/>
        <v>0</v>
      </c>
    </row>
    <row r="44" spans="1:20" ht="12" customHeight="1" x14ac:dyDescent="0.2">
      <c r="A44" s="55">
        <f>'1a'!A44</f>
        <v>0</v>
      </c>
      <c r="B44" s="56">
        <f>'1a'!B44</f>
        <v>0</v>
      </c>
      <c r="C44" s="57">
        <f>'1a'!C44</f>
        <v>0</v>
      </c>
      <c r="D44" s="13"/>
      <c r="E44" s="289"/>
      <c r="F44" s="10"/>
      <c r="G44" s="15"/>
      <c r="H44" s="290" t="str">
        <f t="shared" si="5"/>
        <v/>
      </c>
      <c r="I44" s="13"/>
      <c r="J44" s="7"/>
      <c r="K44" s="7"/>
      <c r="L44" s="291"/>
      <c r="M44" s="292"/>
      <c r="N44" s="293"/>
      <c r="O44" s="294" t="str">
        <f t="shared" si="0"/>
        <v/>
      </c>
      <c r="P44" s="295"/>
      <c r="Q44" s="60" t="str">
        <f t="shared" si="3"/>
        <v/>
      </c>
      <c r="R44" s="67" t="str">
        <f t="shared" si="4"/>
        <v/>
      </c>
      <c r="S44" s="68" t="str">
        <f t="shared" si="1"/>
        <v/>
      </c>
      <c r="T44" s="54">
        <f t="shared" si="2"/>
        <v>0</v>
      </c>
    </row>
    <row r="45" spans="1:20" ht="12" customHeight="1" x14ac:dyDescent="0.2">
      <c r="A45" s="55">
        <f>'1a'!A45</f>
        <v>0</v>
      </c>
      <c r="B45" s="56">
        <f>'1a'!B45</f>
        <v>0</v>
      </c>
      <c r="C45" s="57">
        <f>'1a'!C45</f>
        <v>0</v>
      </c>
      <c r="D45" s="13"/>
      <c r="E45" s="289"/>
      <c r="F45" s="10"/>
      <c r="G45" s="15"/>
      <c r="H45" s="290" t="str">
        <f t="shared" si="5"/>
        <v/>
      </c>
      <c r="I45" s="13"/>
      <c r="J45" s="7"/>
      <c r="K45" s="7"/>
      <c r="L45" s="291"/>
      <c r="M45" s="292"/>
      <c r="N45" s="293"/>
      <c r="O45" s="294" t="str">
        <f t="shared" si="0"/>
        <v/>
      </c>
      <c r="P45" s="295"/>
      <c r="Q45" s="60" t="str">
        <f t="shared" si="3"/>
        <v/>
      </c>
      <c r="R45" s="67" t="str">
        <f t="shared" si="4"/>
        <v/>
      </c>
      <c r="S45" s="68" t="str">
        <f t="shared" si="1"/>
        <v/>
      </c>
      <c r="T45" s="54">
        <f t="shared" si="2"/>
        <v>0</v>
      </c>
    </row>
    <row r="46" spans="1:20" ht="12" customHeight="1" x14ac:dyDescent="0.2">
      <c r="A46" s="55">
        <f>'1a'!A46</f>
        <v>0</v>
      </c>
      <c r="B46" s="56">
        <f>'1a'!B46</f>
        <v>0</v>
      </c>
      <c r="C46" s="57">
        <f>'1a'!C46</f>
        <v>0</v>
      </c>
      <c r="D46" s="13"/>
      <c r="E46" s="289"/>
      <c r="F46" s="10"/>
      <c r="G46" s="15"/>
      <c r="H46" s="290" t="str">
        <f t="shared" si="5"/>
        <v/>
      </c>
      <c r="I46" s="13"/>
      <c r="J46" s="7"/>
      <c r="K46" s="7"/>
      <c r="L46" s="291"/>
      <c r="M46" s="292"/>
      <c r="N46" s="293"/>
      <c r="O46" s="294" t="str">
        <f t="shared" si="0"/>
        <v/>
      </c>
      <c r="P46" s="295"/>
      <c r="Q46" s="60" t="str">
        <f t="shared" si="3"/>
        <v/>
      </c>
      <c r="R46" s="67" t="str">
        <f t="shared" si="4"/>
        <v/>
      </c>
      <c r="S46" s="68" t="str">
        <f t="shared" si="1"/>
        <v/>
      </c>
      <c r="T46" s="54">
        <f t="shared" si="2"/>
        <v>0</v>
      </c>
    </row>
    <row r="47" spans="1:20" ht="12" customHeight="1" x14ac:dyDescent="0.2">
      <c r="A47" s="55">
        <f>'1a'!A47</f>
        <v>0</v>
      </c>
      <c r="B47" s="56">
        <f>'1a'!B47</f>
        <v>0</v>
      </c>
      <c r="C47" s="57">
        <f>'1a'!C47</f>
        <v>0</v>
      </c>
      <c r="D47" s="13"/>
      <c r="E47" s="289"/>
      <c r="F47" s="10"/>
      <c r="G47" s="15"/>
      <c r="H47" s="290" t="str">
        <f t="shared" si="5"/>
        <v/>
      </c>
      <c r="I47" s="13"/>
      <c r="J47" s="7"/>
      <c r="K47" s="7"/>
      <c r="L47" s="291"/>
      <c r="M47" s="292"/>
      <c r="N47" s="293"/>
      <c r="O47" s="294" t="str">
        <f t="shared" si="0"/>
        <v/>
      </c>
      <c r="P47" s="295"/>
      <c r="Q47" s="60" t="str">
        <f t="shared" si="3"/>
        <v/>
      </c>
      <c r="R47" s="67" t="str">
        <f t="shared" si="4"/>
        <v/>
      </c>
      <c r="S47" s="68" t="str">
        <f t="shared" si="1"/>
        <v/>
      </c>
      <c r="T47" s="54">
        <f t="shared" si="2"/>
        <v>0</v>
      </c>
    </row>
    <row r="48" spans="1:20" ht="12" customHeight="1" x14ac:dyDescent="0.2">
      <c r="A48" s="55">
        <f>'1a'!A48</f>
        <v>0</v>
      </c>
      <c r="B48" s="56">
        <f>'1a'!B48</f>
        <v>0</v>
      </c>
      <c r="C48" s="57">
        <f>'1a'!C48</f>
        <v>0</v>
      </c>
      <c r="D48" s="13"/>
      <c r="E48" s="289"/>
      <c r="F48" s="10"/>
      <c r="G48" s="15"/>
      <c r="H48" s="290" t="str">
        <f t="shared" si="5"/>
        <v/>
      </c>
      <c r="I48" s="13"/>
      <c r="J48" s="7"/>
      <c r="K48" s="7"/>
      <c r="L48" s="291"/>
      <c r="M48" s="292"/>
      <c r="N48" s="293"/>
      <c r="O48" s="294" t="str">
        <f t="shared" si="0"/>
        <v/>
      </c>
      <c r="P48" s="295"/>
      <c r="Q48" s="60" t="str">
        <f t="shared" si="3"/>
        <v/>
      </c>
      <c r="R48" s="67" t="str">
        <f t="shared" si="4"/>
        <v/>
      </c>
      <c r="S48" s="68" t="str">
        <f t="shared" si="1"/>
        <v/>
      </c>
      <c r="T48" s="54">
        <f t="shared" si="2"/>
        <v>0</v>
      </c>
    </row>
    <row r="49" spans="1:21" ht="12" customHeight="1" x14ac:dyDescent="0.2">
      <c r="A49" s="55">
        <f>'1a'!A49</f>
        <v>0</v>
      </c>
      <c r="B49" s="56">
        <f>'1a'!B49</f>
        <v>0</v>
      </c>
      <c r="C49" s="57">
        <f>'1a'!C49</f>
        <v>0</v>
      </c>
      <c r="D49" s="13"/>
      <c r="E49" s="289"/>
      <c r="F49" s="10"/>
      <c r="G49" s="15"/>
      <c r="H49" s="290" t="str">
        <f t="shared" si="5"/>
        <v/>
      </c>
      <c r="I49" s="13"/>
      <c r="J49" s="7"/>
      <c r="K49" s="7"/>
      <c r="L49" s="291"/>
      <c r="M49" s="292"/>
      <c r="N49" s="293"/>
      <c r="O49" s="294" t="str">
        <f t="shared" si="0"/>
        <v/>
      </c>
      <c r="P49" s="295"/>
      <c r="Q49" s="60" t="str">
        <f t="shared" si="3"/>
        <v/>
      </c>
      <c r="R49" s="67" t="str">
        <f t="shared" si="4"/>
        <v/>
      </c>
      <c r="S49" s="68" t="str">
        <f t="shared" si="1"/>
        <v/>
      </c>
      <c r="T49" s="54">
        <f t="shared" si="2"/>
        <v>0</v>
      </c>
    </row>
    <row r="50" spans="1:21" ht="12" customHeight="1" x14ac:dyDescent="0.2">
      <c r="A50" s="55">
        <f>'1a'!A50</f>
        <v>0</v>
      </c>
      <c r="B50" s="56">
        <f>'1a'!B50</f>
        <v>0</v>
      </c>
      <c r="C50" s="57">
        <f>'1a'!C50</f>
        <v>0</v>
      </c>
      <c r="D50" s="13"/>
      <c r="E50" s="289"/>
      <c r="F50" s="10"/>
      <c r="G50" s="15"/>
      <c r="H50" s="290" t="str">
        <f t="shared" si="5"/>
        <v/>
      </c>
      <c r="I50" s="13"/>
      <c r="J50" s="7"/>
      <c r="K50" s="7"/>
      <c r="L50" s="291"/>
      <c r="M50" s="292"/>
      <c r="N50" s="293"/>
      <c r="O50" s="294" t="str">
        <f t="shared" si="0"/>
        <v/>
      </c>
      <c r="P50" s="295"/>
      <c r="Q50" s="60" t="str">
        <f t="shared" si="3"/>
        <v/>
      </c>
      <c r="R50" s="67" t="str">
        <f t="shared" si="4"/>
        <v/>
      </c>
      <c r="S50" s="68" t="str">
        <f t="shared" si="1"/>
        <v/>
      </c>
      <c r="T50" s="54">
        <f t="shared" si="2"/>
        <v>0</v>
      </c>
    </row>
    <row r="51" spans="1:21" ht="12" customHeight="1" x14ac:dyDescent="0.2">
      <c r="A51" s="55">
        <f>'1a'!A51</f>
        <v>0</v>
      </c>
      <c r="B51" s="56">
        <f>'1a'!B51</f>
        <v>0</v>
      </c>
      <c r="C51" s="57">
        <f>'1a'!C51</f>
        <v>0</v>
      </c>
      <c r="D51" s="13"/>
      <c r="E51" s="289"/>
      <c r="F51" s="10"/>
      <c r="G51" s="15"/>
      <c r="H51" s="290" t="str">
        <f t="shared" si="5"/>
        <v/>
      </c>
      <c r="I51" s="13"/>
      <c r="J51" s="7"/>
      <c r="K51" s="7"/>
      <c r="L51" s="291"/>
      <c r="M51" s="292"/>
      <c r="N51" s="293"/>
      <c r="O51" s="294" t="str">
        <f t="shared" si="0"/>
        <v/>
      </c>
      <c r="P51" s="295"/>
      <c r="Q51" s="60" t="str">
        <f t="shared" si="3"/>
        <v/>
      </c>
      <c r="R51" s="67" t="str">
        <f t="shared" si="4"/>
        <v/>
      </c>
      <c r="S51" s="68" t="str">
        <f t="shared" si="1"/>
        <v/>
      </c>
      <c r="T51" s="54">
        <f t="shared" si="2"/>
        <v>0</v>
      </c>
    </row>
    <row r="52" spans="1:21" ht="12" customHeight="1" x14ac:dyDescent="0.2">
      <c r="A52" s="55">
        <f>'1a'!A52</f>
        <v>0</v>
      </c>
      <c r="B52" s="56">
        <f>'1a'!B52</f>
        <v>0</v>
      </c>
      <c r="C52" s="57">
        <f>'1a'!C52</f>
        <v>0</v>
      </c>
      <c r="D52" s="13"/>
      <c r="E52" s="289"/>
      <c r="F52" s="10"/>
      <c r="G52" s="15"/>
      <c r="H52" s="290" t="str">
        <f t="shared" si="5"/>
        <v/>
      </c>
      <c r="I52" s="13"/>
      <c r="J52" s="7"/>
      <c r="K52" s="7"/>
      <c r="L52" s="291"/>
      <c r="M52" s="292"/>
      <c r="N52" s="293"/>
      <c r="O52" s="294" t="str">
        <f t="shared" si="0"/>
        <v/>
      </c>
      <c r="P52" s="295"/>
      <c r="Q52" s="60" t="str">
        <f t="shared" si="3"/>
        <v/>
      </c>
      <c r="R52" s="67" t="str">
        <f t="shared" si="4"/>
        <v/>
      </c>
      <c r="S52" s="68" t="str">
        <f t="shared" si="1"/>
        <v/>
      </c>
      <c r="T52" s="54">
        <f t="shared" si="2"/>
        <v>0</v>
      </c>
    </row>
    <row r="53" spans="1:21" ht="12" customHeight="1" x14ac:dyDescent="0.2">
      <c r="A53" s="55">
        <f>'1a'!A53</f>
        <v>0</v>
      </c>
      <c r="B53" s="56">
        <f>'1a'!B53</f>
        <v>0</v>
      </c>
      <c r="C53" s="57">
        <f>'1a'!C53</f>
        <v>0</v>
      </c>
      <c r="D53" s="13"/>
      <c r="E53" s="289"/>
      <c r="F53" s="10"/>
      <c r="G53" s="15"/>
      <c r="H53" s="290" t="str">
        <f t="shared" si="5"/>
        <v/>
      </c>
      <c r="I53" s="13"/>
      <c r="J53" s="7"/>
      <c r="K53" s="7"/>
      <c r="L53" s="291"/>
      <c r="M53" s="292"/>
      <c r="N53" s="293"/>
      <c r="O53" s="294" t="str">
        <f t="shared" si="0"/>
        <v/>
      </c>
      <c r="P53" s="295"/>
      <c r="Q53" s="60" t="str">
        <f t="shared" si="3"/>
        <v/>
      </c>
      <c r="R53" s="67" t="str">
        <f t="shared" si="4"/>
        <v/>
      </c>
      <c r="S53" s="68" t="str">
        <f t="shared" si="1"/>
        <v/>
      </c>
      <c r="T53" s="54">
        <f t="shared" si="2"/>
        <v>0</v>
      </c>
    </row>
    <row r="54" spans="1:21" ht="12" customHeight="1" x14ac:dyDescent="0.2">
      <c r="A54" s="55">
        <f>'1a'!A54</f>
        <v>0</v>
      </c>
      <c r="B54" s="56">
        <f>'1a'!B54</f>
        <v>0</v>
      </c>
      <c r="C54" s="57">
        <f>'1a'!C54</f>
        <v>0</v>
      </c>
      <c r="D54" s="13"/>
      <c r="E54" s="289"/>
      <c r="F54" s="10"/>
      <c r="G54" s="15"/>
      <c r="H54" s="290" t="str">
        <f t="shared" si="5"/>
        <v/>
      </c>
      <c r="I54" s="13"/>
      <c r="J54" s="7"/>
      <c r="K54" s="7"/>
      <c r="L54" s="291"/>
      <c r="M54" s="292"/>
      <c r="N54" s="293"/>
      <c r="O54" s="294" t="str">
        <f t="shared" si="0"/>
        <v/>
      </c>
      <c r="P54" s="295"/>
      <c r="Q54" s="60" t="str">
        <f t="shared" si="3"/>
        <v/>
      </c>
      <c r="R54" s="67" t="str">
        <f t="shared" si="4"/>
        <v/>
      </c>
      <c r="S54" s="68" t="str">
        <f t="shared" si="1"/>
        <v/>
      </c>
      <c r="T54" s="54">
        <f t="shared" si="2"/>
        <v>0</v>
      </c>
    </row>
    <row r="55" spans="1:21" ht="12" customHeight="1" x14ac:dyDescent="0.2">
      <c r="A55" s="55">
        <f>'1a'!A55</f>
        <v>0</v>
      </c>
      <c r="B55" s="56">
        <f>'1a'!B55</f>
        <v>0</v>
      </c>
      <c r="C55" s="57">
        <f>'1a'!C55</f>
        <v>0</v>
      </c>
      <c r="D55" s="13"/>
      <c r="E55" s="289"/>
      <c r="F55" s="10"/>
      <c r="G55" s="15"/>
      <c r="H55" s="290" t="str">
        <f t="shared" si="5"/>
        <v/>
      </c>
      <c r="I55" s="13"/>
      <c r="J55" s="7"/>
      <c r="K55" s="7"/>
      <c r="L55" s="291"/>
      <c r="M55" s="292"/>
      <c r="N55" s="293"/>
      <c r="O55" s="294" t="str">
        <f t="shared" si="0"/>
        <v/>
      </c>
      <c r="P55" s="295"/>
      <c r="Q55" s="60" t="str">
        <f t="shared" si="3"/>
        <v/>
      </c>
      <c r="R55" s="67" t="str">
        <f t="shared" si="4"/>
        <v/>
      </c>
      <c r="S55" s="68" t="str">
        <f t="shared" si="1"/>
        <v/>
      </c>
      <c r="T55" s="54">
        <f t="shared" si="2"/>
        <v>0</v>
      </c>
    </row>
    <row r="56" spans="1:21" ht="12" customHeight="1" x14ac:dyDescent="0.2">
      <c r="A56" s="55">
        <f>'1a'!A56</f>
        <v>0</v>
      </c>
      <c r="B56" s="56">
        <f>'1a'!B56</f>
        <v>0</v>
      </c>
      <c r="C56" s="57">
        <f>'1a'!C56</f>
        <v>0</v>
      </c>
      <c r="D56" s="13"/>
      <c r="E56" s="289"/>
      <c r="F56" s="10"/>
      <c r="G56" s="15"/>
      <c r="H56" s="290" t="str">
        <f t="shared" si="5"/>
        <v/>
      </c>
      <c r="I56" s="13"/>
      <c r="J56" s="7"/>
      <c r="K56" s="7"/>
      <c r="L56" s="291"/>
      <c r="M56" s="292"/>
      <c r="N56" s="293"/>
      <c r="O56" s="294" t="str">
        <f t="shared" si="0"/>
        <v/>
      </c>
      <c r="P56" s="295"/>
      <c r="Q56" s="60" t="str">
        <f t="shared" si="3"/>
        <v/>
      </c>
      <c r="R56" s="61" t="str">
        <f t="shared" si="4"/>
        <v/>
      </c>
      <c r="S56" s="62" t="str">
        <f t="shared" si="1"/>
        <v/>
      </c>
      <c r="T56" s="54">
        <f t="shared" si="2"/>
        <v>0</v>
      </c>
    </row>
    <row r="57" spans="1:21" ht="12" customHeight="1" x14ac:dyDescent="0.2">
      <c r="A57" s="55">
        <f>'1a'!A57</f>
        <v>0</v>
      </c>
      <c r="B57" s="56">
        <f>'1a'!B57</f>
        <v>0</v>
      </c>
      <c r="C57" s="57">
        <f>'1a'!C57</f>
        <v>0</v>
      </c>
      <c r="D57" s="13"/>
      <c r="E57" s="289"/>
      <c r="F57" s="10"/>
      <c r="G57" s="15"/>
      <c r="H57" s="290" t="str">
        <f t="shared" si="5"/>
        <v/>
      </c>
      <c r="I57" s="13"/>
      <c r="J57" s="7"/>
      <c r="K57" s="7"/>
      <c r="L57" s="291"/>
      <c r="M57" s="292"/>
      <c r="N57" s="293"/>
      <c r="O57" s="294" t="str">
        <f t="shared" si="0"/>
        <v/>
      </c>
      <c r="P57" s="295"/>
      <c r="Q57" s="60" t="str">
        <f t="shared" si="3"/>
        <v/>
      </c>
      <c r="R57" s="61" t="str">
        <f t="shared" si="4"/>
        <v/>
      </c>
      <c r="S57" s="62" t="str">
        <f t="shared" si="1"/>
        <v/>
      </c>
      <c r="T57" s="54">
        <f t="shared" si="2"/>
        <v>0</v>
      </c>
    </row>
    <row r="58" spans="1:21" ht="12" customHeight="1" thickBot="1" x14ac:dyDescent="0.25">
      <c r="A58" s="194">
        <f>'1a'!A58</f>
        <v>0</v>
      </c>
      <c r="B58" s="195">
        <f>'1a'!B58</f>
        <v>0</v>
      </c>
      <c r="C58" s="196">
        <f>'1a'!C58</f>
        <v>0</v>
      </c>
      <c r="D58" s="201"/>
      <c r="E58" s="296"/>
      <c r="F58" s="197"/>
      <c r="G58" s="199"/>
      <c r="H58" s="297" t="str">
        <f t="shared" si="5"/>
        <v/>
      </c>
      <c r="I58" s="201"/>
      <c r="J58" s="198"/>
      <c r="K58" s="198"/>
      <c r="L58" s="298"/>
      <c r="M58" s="299"/>
      <c r="N58" s="300"/>
      <c r="O58" s="301" t="str">
        <f t="shared" si="0"/>
        <v/>
      </c>
      <c r="P58" s="302"/>
      <c r="Q58" s="203" t="str">
        <f t="shared" si="3"/>
        <v/>
      </c>
      <c r="R58" s="205" t="str">
        <f t="shared" si="4"/>
        <v/>
      </c>
      <c r="S58" s="206" t="str">
        <f t="shared" si="1"/>
        <v/>
      </c>
      <c r="T58" s="54">
        <f t="shared" si="2"/>
        <v>0</v>
      </c>
    </row>
    <row r="59" spans="1:21" ht="3" customHeight="1" thickBot="1" x14ac:dyDescent="0.25">
      <c r="A59" s="26"/>
      <c r="B59" s="26"/>
      <c r="C59" s="26"/>
      <c r="D59" s="26"/>
      <c r="E59" s="26"/>
      <c r="F59" s="26"/>
      <c r="G59" s="26"/>
      <c r="H59" s="26"/>
      <c r="I59" s="26"/>
      <c r="J59" s="26"/>
      <c r="K59" s="26"/>
      <c r="L59" s="26"/>
      <c r="M59" s="26"/>
      <c r="N59" s="26"/>
      <c r="O59" s="26"/>
      <c r="P59" s="26"/>
      <c r="Q59" s="26"/>
      <c r="R59" s="26"/>
      <c r="S59" s="26"/>
      <c r="T59" s="26"/>
    </row>
    <row r="60" spans="1:21" ht="12.75" customHeight="1" x14ac:dyDescent="0.2">
      <c r="A60" s="185"/>
      <c r="B60" s="499" t="s">
        <v>19</v>
      </c>
      <c r="C60" s="499"/>
      <c r="D60" s="207" t="s">
        <v>785</v>
      </c>
      <c r="E60" s="193">
        <f>ANASAYFA!$K$16-$E$61</f>
        <v>30</v>
      </c>
      <c r="F60" s="614" t="str">
        <f>VLOOKUP(E60,A68:B169,2)</f>
        <v>OTUZ</v>
      </c>
      <c r="G60" s="614"/>
      <c r="H60" s="614"/>
      <c r="I60" s="614"/>
      <c r="J60" s="177"/>
      <c r="K60" s="177"/>
      <c r="L60" s="177"/>
      <c r="M60" s="177"/>
      <c r="N60" s="177"/>
      <c r="O60" s="182"/>
      <c r="P60" s="177"/>
      <c r="Q60" s="182"/>
      <c r="R60" s="177"/>
      <c r="S60" s="178"/>
      <c r="T60" s="33"/>
    </row>
    <row r="61" spans="1:21" x14ac:dyDescent="0.2">
      <c r="A61" s="186"/>
      <c r="B61" s="483" t="s">
        <v>20</v>
      </c>
      <c r="C61" s="483"/>
      <c r="D61" s="189" t="s">
        <v>785</v>
      </c>
      <c r="E61" s="176">
        <f>COUNTIF(R9:R58,"&lt;2")</f>
        <v>0</v>
      </c>
      <c r="F61" s="487" t="str">
        <f>VLOOKUP(E61,A68:B169,2)</f>
        <v>SIFIR</v>
      </c>
      <c r="G61" s="487"/>
      <c r="H61" s="487"/>
      <c r="I61" s="487"/>
      <c r="J61" s="190"/>
      <c r="K61" s="190"/>
      <c r="L61" s="190"/>
      <c r="M61" s="190"/>
      <c r="N61" s="190"/>
      <c r="O61" s="481" t="s">
        <v>31</v>
      </c>
      <c r="P61" s="481"/>
      <c r="Q61" s="481"/>
      <c r="R61" s="481"/>
      <c r="S61" s="482"/>
      <c r="U61" s="65"/>
    </row>
    <row r="62" spans="1:21" x14ac:dyDescent="0.2">
      <c r="A62" s="186"/>
      <c r="B62" s="483" t="s">
        <v>21</v>
      </c>
      <c r="C62" s="483"/>
      <c r="D62" s="189" t="s">
        <v>785</v>
      </c>
      <c r="E62" s="277" t="s">
        <v>22</v>
      </c>
      <c r="F62" s="192">
        <f>ROUND((E60*100)/ANASAYFA!$K$16,0)</f>
        <v>100</v>
      </c>
      <c r="G62" s="486" t="s">
        <v>25</v>
      </c>
      <c r="H62" s="486"/>
      <c r="I62" s="487" t="str">
        <f>VLOOKUP(T62,A68:B169,2)</f>
        <v>YÜZ</v>
      </c>
      <c r="J62" s="487"/>
      <c r="K62" s="487"/>
      <c r="L62" s="487"/>
      <c r="M62" s="190"/>
      <c r="N62" s="190"/>
      <c r="O62" s="514" t="str">
        <f>P5</f>
        <v>01/03/2019</v>
      </c>
      <c r="P62" s="514"/>
      <c r="Q62" s="514"/>
      <c r="R62" s="514"/>
      <c r="S62" s="599"/>
      <c r="T62" s="54">
        <f>ROUND(F62,0)</f>
        <v>100</v>
      </c>
    </row>
    <row r="63" spans="1:21" ht="10.5" customHeight="1" x14ac:dyDescent="0.2">
      <c r="A63" s="186"/>
      <c r="B63" s="484" t="s">
        <v>27</v>
      </c>
      <c r="C63" s="484"/>
      <c r="D63" s="221"/>
      <c r="E63" s="222"/>
      <c r="F63" s="222"/>
      <c r="G63" s="222"/>
      <c r="H63" s="222"/>
      <c r="I63" s="222"/>
      <c r="J63" s="223"/>
      <c r="K63" s="222"/>
      <c r="L63" s="222"/>
      <c r="M63" s="222"/>
      <c r="N63" s="222"/>
      <c r="O63" s="481" t="str">
        <f>T(ANASAYFA!$K$10)</f>
        <v>Erol ESATOĞLU</v>
      </c>
      <c r="P63" s="481"/>
      <c r="Q63" s="481"/>
      <c r="R63" s="481"/>
      <c r="S63" s="482"/>
      <c r="T63" s="33"/>
    </row>
    <row r="64" spans="1:21" x14ac:dyDescent="0.2">
      <c r="A64" s="186"/>
      <c r="B64" s="485" t="s">
        <v>28</v>
      </c>
      <c r="C64" s="485"/>
      <c r="D64" s="188" t="s">
        <v>785</v>
      </c>
      <c r="E64" s="485" t="str">
        <f>T(I5)</f>
        <v>Naşit YILMAZ</v>
      </c>
      <c r="F64" s="485"/>
      <c r="G64" s="485"/>
      <c r="H64" s="485"/>
      <c r="I64" s="485"/>
      <c r="J64" s="485"/>
      <c r="K64" s="480"/>
      <c r="L64" s="480"/>
      <c r="M64" s="480"/>
      <c r="N64" s="480"/>
      <c r="O64" s="481" t="s">
        <v>4</v>
      </c>
      <c r="P64" s="481"/>
      <c r="Q64" s="481"/>
      <c r="R64" s="481"/>
      <c r="S64" s="482"/>
      <c r="T64" s="33"/>
    </row>
    <row r="65" spans="1:20" ht="2.25" customHeight="1" thickBot="1" x14ac:dyDescent="0.25">
      <c r="A65" s="187"/>
      <c r="B65" s="179"/>
      <c r="C65" s="179"/>
      <c r="D65" s="179"/>
      <c r="E65" s="179"/>
      <c r="F65" s="179"/>
      <c r="G65" s="179"/>
      <c r="H65" s="179"/>
      <c r="I65" s="179"/>
      <c r="J65" s="183"/>
      <c r="K65" s="184"/>
      <c r="L65" s="179"/>
      <c r="M65" s="179"/>
      <c r="N65" s="179"/>
      <c r="O65" s="179"/>
      <c r="P65" s="179"/>
      <c r="Q65" s="179"/>
      <c r="R65" s="179"/>
      <c r="S65" s="180"/>
      <c r="T65" s="33"/>
    </row>
    <row r="66" spans="1:20" x14ac:dyDescent="0.2">
      <c r="A66" s="26"/>
      <c r="B66" s="26"/>
      <c r="C66" s="26"/>
      <c r="D66" s="26"/>
      <c r="E66" s="26"/>
      <c r="F66" s="26"/>
      <c r="G66" s="26"/>
      <c r="H66" s="26"/>
      <c r="I66" s="26"/>
      <c r="J66" s="26"/>
      <c r="K66" s="26"/>
      <c r="L66" s="26"/>
      <c r="M66" s="26"/>
      <c r="N66" s="26"/>
      <c r="O66" s="26"/>
      <c r="P66" s="26"/>
      <c r="Q66" s="26"/>
      <c r="R66" s="26"/>
      <c r="S66" s="26"/>
      <c r="T66" s="26"/>
    </row>
    <row r="67" spans="1:20" x14ac:dyDescent="0.2">
      <c r="A67" s="66"/>
      <c r="C67" s="26"/>
      <c r="D67" s="26"/>
      <c r="E67" s="26"/>
      <c r="F67" s="26"/>
      <c r="G67" s="26"/>
      <c r="H67" s="26"/>
      <c r="I67" s="26"/>
      <c r="J67" s="26"/>
      <c r="K67" s="26"/>
      <c r="L67" s="26"/>
      <c r="M67" s="26"/>
      <c r="N67" s="26"/>
      <c r="O67" s="26"/>
      <c r="P67" s="26"/>
      <c r="Q67" s="26"/>
      <c r="R67" s="26"/>
      <c r="S67" s="26"/>
      <c r="T67" s="26"/>
    </row>
    <row r="68" spans="1:20" ht="1.5" customHeight="1" x14ac:dyDescent="0.2">
      <c r="A68" s="27">
        <v>0</v>
      </c>
      <c r="B68" s="27" t="s">
        <v>29</v>
      </c>
      <c r="C68" s="26"/>
      <c r="D68" s="26"/>
      <c r="E68" s="26"/>
      <c r="F68" s="26"/>
      <c r="G68" s="26"/>
      <c r="H68" s="26"/>
      <c r="I68" s="26"/>
      <c r="J68" s="26"/>
      <c r="K68" s="26"/>
      <c r="L68" s="26"/>
      <c r="M68" s="26"/>
      <c r="N68" s="26"/>
      <c r="O68" s="26"/>
      <c r="P68" s="26"/>
      <c r="Q68" s="26"/>
      <c r="R68" s="26"/>
      <c r="S68" s="26"/>
      <c r="T68" s="26"/>
    </row>
    <row r="69" spans="1:20" ht="1.5" customHeight="1" x14ac:dyDescent="0.2">
      <c r="A69" s="27">
        <v>1</v>
      </c>
      <c r="B69" s="27" t="s">
        <v>24</v>
      </c>
      <c r="C69" s="26"/>
      <c r="D69" s="26"/>
      <c r="E69" s="26"/>
      <c r="F69" s="26"/>
      <c r="G69" s="26"/>
      <c r="H69" s="26"/>
      <c r="I69" s="26"/>
      <c r="J69" s="26"/>
      <c r="K69" s="26"/>
      <c r="L69" s="26"/>
      <c r="M69" s="26"/>
      <c r="N69" s="26"/>
      <c r="O69" s="26"/>
      <c r="P69" s="26"/>
      <c r="Q69" s="26"/>
      <c r="R69" s="26"/>
      <c r="S69" s="26"/>
      <c r="T69" s="26"/>
    </row>
    <row r="70" spans="1:20" ht="1.5" customHeight="1" x14ac:dyDescent="0.2">
      <c r="A70" s="27">
        <v>2</v>
      </c>
      <c r="B70" s="27" t="s">
        <v>51</v>
      </c>
      <c r="C70" s="26"/>
      <c r="D70" s="26"/>
      <c r="E70" s="26"/>
      <c r="F70" s="26"/>
      <c r="G70" s="26"/>
      <c r="H70" s="26"/>
      <c r="I70" s="26"/>
      <c r="J70" s="26"/>
      <c r="K70" s="26"/>
      <c r="L70" s="26"/>
      <c r="M70" s="26"/>
      <c r="N70" s="26"/>
      <c r="O70" s="26"/>
      <c r="P70" s="26"/>
      <c r="Q70" s="26"/>
      <c r="R70" s="26"/>
      <c r="S70" s="26"/>
      <c r="T70" s="26"/>
    </row>
    <row r="71" spans="1:20" ht="1.5" customHeight="1" x14ac:dyDescent="0.2">
      <c r="A71" s="27">
        <v>3</v>
      </c>
      <c r="B71" s="27" t="s">
        <v>38</v>
      </c>
      <c r="C71" s="26"/>
      <c r="D71" s="26"/>
      <c r="E71" s="26"/>
      <c r="F71" s="26"/>
      <c r="G71" s="26"/>
      <c r="H71" s="26"/>
      <c r="I71" s="26"/>
      <c r="J71" s="26"/>
      <c r="K71" s="26"/>
      <c r="L71" s="26"/>
      <c r="M71" s="26"/>
      <c r="N71" s="26"/>
      <c r="O71" s="26"/>
      <c r="P71" s="26"/>
      <c r="Q71" s="26"/>
      <c r="R71" s="26"/>
      <c r="S71" s="26"/>
      <c r="T71" s="26"/>
    </row>
    <row r="72" spans="1:20" ht="1.5" customHeight="1" x14ac:dyDescent="0.2">
      <c r="A72" s="27">
        <v>4</v>
      </c>
      <c r="B72" s="27" t="s">
        <v>43</v>
      </c>
      <c r="C72" s="26"/>
      <c r="D72" s="26"/>
      <c r="E72" s="26"/>
      <c r="F72" s="26"/>
      <c r="G72" s="26"/>
      <c r="H72" s="26"/>
      <c r="I72" s="26"/>
      <c r="J72" s="26"/>
      <c r="K72" s="26"/>
      <c r="L72" s="26"/>
      <c r="M72" s="26"/>
      <c r="N72" s="26"/>
      <c r="O72" s="26"/>
      <c r="P72" s="26"/>
      <c r="Q72" s="26"/>
      <c r="R72" s="26"/>
      <c r="S72" s="26"/>
      <c r="T72" s="26"/>
    </row>
    <row r="73" spans="1:20" ht="1.5" customHeight="1" x14ac:dyDescent="0.2">
      <c r="A73" s="27">
        <v>5</v>
      </c>
      <c r="B73" s="27" t="s">
        <v>52</v>
      </c>
    </row>
    <row r="74" spans="1:20" ht="1.5" customHeight="1" x14ac:dyDescent="0.2">
      <c r="A74" s="27">
        <v>6</v>
      </c>
      <c r="B74" s="27" t="s">
        <v>42</v>
      </c>
    </row>
    <row r="75" spans="1:20" ht="1.5" customHeight="1" x14ac:dyDescent="0.2">
      <c r="A75" s="27">
        <v>7</v>
      </c>
      <c r="B75" s="27" t="s">
        <v>39</v>
      </c>
    </row>
    <row r="76" spans="1:20" ht="1.5" customHeight="1" x14ac:dyDescent="0.2">
      <c r="A76" s="27">
        <v>8</v>
      </c>
      <c r="B76" s="27" t="s">
        <v>48</v>
      </c>
    </row>
    <row r="77" spans="1:20" ht="1.5" customHeight="1" x14ac:dyDescent="0.2">
      <c r="A77" s="27">
        <v>9</v>
      </c>
      <c r="B77" s="27" t="s">
        <v>46</v>
      </c>
    </row>
    <row r="78" spans="1:20" ht="1.5" customHeight="1" x14ac:dyDescent="0.2">
      <c r="A78" s="27">
        <v>10</v>
      </c>
      <c r="B78" s="27" t="s">
        <v>40</v>
      </c>
    </row>
    <row r="79" spans="1:20" ht="1.5" customHeight="1" x14ac:dyDescent="0.2">
      <c r="A79" s="27">
        <v>11</v>
      </c>
      <c r="B79" s="27" t="s">
        <v>53</v>
      </c>
    </row>
    <row r="80" spans="1:20"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55" ht="1.5" customHeight="1" x14ac:dyDescent="0.2">
      <c r="A161" s="27">
        <v>93</v>
      </c>
      <c r="B161" s="27" t="s">
        <v>127</v>
      </c>
    </row>
    <row r="162" spans="1:55" ht="1.5" customHeight="1" x14ac:dyDescent="0.2">
      <c r="A162" s="27">
        <v>94</v>
      </c>
      <c r="B162" s="27" t="s">
        <v>26</v>
      </c>
    </row>
    <row r="163" spans="1:55" ht="1.5" customHeight="1" x14ac:dyDescent="0.2">
      <c r="A163" s="27">
        <v>95</v>
      </c>
      <c r="B163" s="27" t="s">
        <v>128</v>
      </c>
    </row>
    <row r="164" spans="1:55" ht="1.5" customHeight="1" x14ac:dyDescent="0.2">
      <c r="A164" s="27">
        <v>96</v>
      </c>
      <c r="B164" s="27" t="s">
        <v>129</v>
      </c>
    </row>
    <row r="165" spans="1:55" ht="1.5" customHeight="1" x14ac:dyDescent="0.2">
      <c r="A165" s="27">
        <v>97</v>
      </c>
      <c r="B165" s="27" t="s">
        <v>130</v>
      </c>
    </row>
    <row r="166" spans="1:55" ht="1.5" customHeight="1" x14ac:dyDescent="0.2">
      <c r="A166" s="27">
        <v>98</v>
      </c>
      <c r="B166" s="27" t="s">
        <v>131</v>
      </c>
    </row>
    <row r="167" spans="1:55" ht="1.5" customHeight="1" x14ac:dyDescent="0.2">
      <c r="A167" s="27">
        <v>99</v>
      </c>
      <c r="B167" s="27" t="s">
        <v>132</v>
      </c>
    </row>
    <row r="168" spans="1:55" ht="2.25" customHeight="1" x14ac:dyDescent="0.2">
      <c r="A168" s="27">
        <v>100</v>
      </c>
      <c r="B168" s="27" t="s">
        <v>30</v>
      </c>
    </row>
    <row r="169" spans="1:55" x14ac:dyDescent="0.2">
      <c r="BC169" s="54"/>
    </row>
  </sheetData>
  <sheetProtection password="CCFA" sheet="1" objects="1" scenarios="1"/>
  <mergeCells count="39">
    <mergeCell ref="P4:S4"/>
    <mergeCell ref="M7:M8"/>
    <mergeCell ref="A5:B5"/>
    <mergeCell ref="A7:A8"/>
    <mergeCell ref="B7:C7"/>
    <mergeCell ref="N7:N8"/>
    <mergeCell ref="P7:P8"/>
    <mergeCell ref="Q7:Q8"/>
    <mergeCell ref="O7:O8"/>
    <mergeCell ref="D4:H4"/>
    <mergeCell ref="P5:S5"/>
    <mergeCell ref="O61:S61"/>
    <mergeCell ref="R7:S7"/>
    <mergeCell ref="U1:W1"/>
    <mergeCell ref="U2:W2"/>
    <mergeCell ref="A2:H2"/>
    <mergeCell ref="I2:S2"/>
    <mergeCell ref="I4:N4"/>
    <mergeCell ref="A1:S1"/>
    <mergeCell ref="D5:H5"/>
    <mergeCell ref="O63:S63"/>
    <mergeCell ref="B63:C63"/>
    <mergeCell ref="B64:C64"/>
    <mergeCell ref="G62:H62"/>
    <mergeCell ref="F61:I61"/>
    <mergeCell ref="I62:L62"/>
    <mergeCell ref="O62:S62"/>
    <mergeCell ref="O64:S64"/>
    <mergeCell ref="E64:J64"/>
    <mergeCell ref="A4:B4"/>
    <mergeCell ref="I7:L7"/>
    <mergeCell ref="D7:E7"/>
    <mergeCell ref="F7:G7"/>
    <mergeCell ref="F60:I60"/>
    <mergeCell ref="K64:N64"/>
    <mergeCell ref="I5:N5"/>
    <mergeCell ref="B60:C60"/>
    <mergeCell ref="B61:C61"/>
    <mergeCell ref="B62:C62"/>
  </mergeCells>
  <phoneticPr fontId="0" type="noConversion"/>
  <conditionalFormatting sqref="A9:C58">
    <cfRule type="cellIs" dxfId="24"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6"/>
  <dimension ref="A1:Z163"/>
  <sheetViews>
    <sheetView workbookViewId="0">
      <pane xSplit="3" ySplit="8" topLeftCell="D9" activePane="bottomRight" state="frozen"/>
      <selection activeCell="E64" sqref="E64:P64"/>
      <selection pane="topRight" activeCell="E64" sqref="E64:P64"/>
      <selection pane="bottomLeft" activeCell="E64" sqref="E64:P64"/>
      <selection pane="bottomRight" activeCell="D9" sqref="D9"/>
    </sheetView>
  </sheetViews>
  <sheetFormatPr defaultRowHeight="12.75" x14ac:dyDescent="0.2"/>
  <cols>
    <col min="1" max="1" width="2.85546875" style="27" customWidth="1"/>
    <col min="2" max="2" width="4.85546875" style="27" customWidth="1"/>
    <col min="3" max="3" width="17.85546875" style="27" customWidth="1"/>
    <col min="4" max="4" width="0.140625" style="27" customWidth="1"/>
    <col min="5" max="5" width="70.7109375" style="27" customWidth="1"/>
    <col min="6" max="8" width="5.5703125" style="27" hidden="1" customWidth="1"/>
    <col min="9" max="9" width="0.42578125" style="27" customWidth="1"/>
    <col min="10" max="11" width="5.5703125" style="27" customWidth="1"/>
    <col min="12" max="14" width="3.28515625" style="27" hidden="1" customWidth="1"/>
    <col min="15" max="16" width="4.42578125" style="27" customWidth="1"/>
    <col min="17" max="17" width="0.140625" style="27" customWidth="1"/>
    <col min="18" max="18" width="4.42578125" style="27" customWidth="1"/>
    <col min="19" max="19" width="5.42578125" style="27" customWidth="1"/>
    <col min="20" max="20" width="4.7109375" style="27" customWidth="1"/>
    <col min="21" max="21" width="4.5703125" style="27" customWidth="1"/>
    <col min="22" max="22" width="5.28515625" style="27" customWidth="1"/>
    <col min="23" max="23" width="7" style="27" customWidth="1"/>
    <col min="24" max="24" width="7" style="27" hidden="1" customWidth="1"/>
    <col min="25" max="26" width="7" style="27" customWidth="1"/>
    <col min="27" max="29" width="6.85546875" style="27" customWidth="1"/>
    <col min="30" max="16384" width="9.140625" style="27"/>
  </cols>
  <sheetData>
    <row r="1" spans="1:26"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Y1" s="587"/>
      <c r="Z1" s="588"/>
    </row>
    <row r="2" spans="1:26" ht="17.25" customHeight="1" x14ac:dyDescent="0.25">
      <c r="A2" s="520" t="str">
        <f>ANASAYFA!$K$5</f>
        <v>2018-2019 Eğitim Öğretim Yılı</v>
      </c>
      <c r="B2" s="520"/>
      <c r="C2" s="520"/>
      <c r="D2" s="520"/>
      <c r="E2" s="520"/>
      <c r="F2" s="520"/>
      <c r="G2" s="520"/>
      <c r="H2" s="520"/>
      <c r="I2" s="520"/>
      <c r="J2" s="520"/>
      <c r="K2" s="520"/>
      <c r="L2" s="520"/>
      <c r="M2" s="520"/>
      <c r="N2" s="521" t="str">
        <f>ANASAYFA!$K$6</f>
        <v>Vehbi Akyar İlkokulu</v>
      </c>
      <c r="O2" s="521"/>
      <c r="P2" s="521"/>
      <c r="Q2" s="521"/>
      <c r="R2" s="521"/>
      <c r="S2" s="521"/>
      <c r="T2" s="521"/>
      <c r="U2" s="521"/>
      <c r="V2" s="521"/>
      <c r="W2" s="521"/>
    </row>
    <row r="3" spans="1:26" ht="5.25" customHeight="1" x14ac:dyDescent="0.25">
      <c r="A3" s="29"/>
      <c r="B3" s="29"/>
      <c r="C3" s="29"/>
      <c r="D3" s="29"/>
      <c r="E3" s="29"/>
      <c r="F3" s="29"/>
      <c r="G3" s="29"/>
      <c r="H3" s="29"/>
      <c r="I3" s="29"/>
      <c r="J3" s="29"/>
      <c r="K3" s="29"/>
      <c r="L3" s="29"/>
      <c r="M3" s="29"/>
      <c r="N3" s="29"/>
      <c r="O3" s="29"/>
      <c r="P3" s="29"/>
      <c r="Q3" s="29"/>
      <c r="R3" s="29"/>
      <c r="S3" s="29"/>
    </row>
    <row r="4" spans="1:26" ht="16.5" customHeight="1" x14ac:dyDescent="0.2">
      <c r="A4" s="488" t="s">
        <v>7</v>
      </c>
      <c r="B4" s="488"/>
      <c r="C4" s="30" t="s">
        <v>6</v>
      </c>
      <c r="D4" s="488" t="s">
        <v>8</v>
      </c>
      <c r="E4" s="488"/>
      <c r="F4" s="488"/>
      <c r="G4" s="488"/>
      <c r="H4" s="488"/>
      <c r="I4" s="488"/>
      <c r="J4" s="488" t="s">
        <v>9</v>
      </c>
      <c r="K4" s="488"/>
      <c r="L4" s="488"/>
      <c r="M4" s="488"/>
      <c r="N4" s="488"/>
      <c r="O4" s="488"/>
      <c r="P4" s="488"/>
      <c r="Q4" s="488" t="s">
        <v>10</v>
      </c>
      <c r="R4" s="488"/>
      <c r="S4" s="488"/>
      <c r="T4" s="488"/>
      <c r="U4" s="488"/>
    </row>
    <row r="5" spans="1:26" ht="15.75" customHeight="1" x14ac:dyDescent="0.2">
      <c r="A5" s="489">
        <f>ANASAYFA!$L$13</f>
        <v>7</v>
      </c>
      <c r="B5" s="489"/>
      <c r="C5" s="33" t="str">
        <f>ANASAYFA!$L$14</f>
        <v>A</v>
      </c>
      <c r="D5" s="481" t="str">
        <f>ANASAYFA!E15</f>
        <v>Teknoloji Tasarım</v>
      </c>
      <c r="E5" s="481"/>
      <c r="F5" s="481"/>
      <c r="G5" s="481"/>
      <c r="H5" s="481"/>
      <c r="I5" s="481"/>
      <c r="J5" s="613" t="str">
        <f>ANASAYFA!F15</f>
        <v>Naşit YILMAZ</v>
      </c>
      <c r="K5" s="613"/>
      <c r="L5" s="613"/>
      <c r="M5" s="613"/>
      <c r="N5" s="613"/>
      <c r="O5" s="613"/>
      <c r="P5" s="613"/>
      <c r="Q5" s="615" t="str">
        <f>ANASAYFA!L7</f>
        <v>01/03/2019</v>
      </c>
      <c r="R5" s="615"/>
      <c r="S5" s="615"/>
      <c r="T5" s="615"/>
      <c r="U5" s="615"/>
    </row>
    <row r="6" spans="1:26" ht="6.75" customHeight="1" thickBot="1" x14ac:dyDescent="0.25">
      <c r="A6" s="26"/>
      <c r="B6" s="26"/>
      <c r="C6" s="26"/>
      <c r="D6" s="26"/>
      <c r="E6" s="26"/>
      <c r="F6" s="26"/>
      <c r="G6" s="26"/>
      <c r="H6" s="26"/>
      <c r="I6" s="26"/>
      <c r="J6" s="26"/>
      <c r="K6" s="26"/>
      <c r="L6" s="26"/>
      <c r="M6" s="26"/>
      <c r="N6" s="26"/>
      <c r="O6" s="26"/>
      <c r="P6" s="26"/>
      <c r="Q6" s="26"/>
      <c r="R6" s="26"/>
      <c r="S6" s="26"/>
    </row>
    <row r="7" spans="1:26" ht="33.75" customHeight="1" x14ac:dyDescent="0.2">
      <c r="A7" s="581" t="s">
        <v>11</v>
      </c>
      <c r="B7" s="583" t="s">
        <v>12</v>
      </c>
      <c r="C7" s="584"/>
      <c r="D7" s="509" t="s">
        <v>794</v>
      </c>
      <c r="E7" s="510"/>
      <c r="F7" s="510"/>
      <c r="G7" s="510"/>
      <c r="H7" s="618"/>
      <c r="I7" s="612"/>
      <c r="J7" s="612"/>
      <c r="K7" s="612"/>
      <c r="L7" s="612"/>
      <c r="M7" s="595"/>
      <c r="N7" s="595"/>
      <c r="O7" s="592"/>
      <c r="P7" s="592"/>
      <c r="Q7" s="592"/>
      <c r="R7" s="590"/>
      <c r="S7" s="591"/>
      <c r="T7" s="592"/>
      <c r="U7" s="593"/>
      <c r="V7" s="593"/>
      <c r="W7" s="592"/>
    </row>
    <row r="8" spans="1:26" ht="15.75" customHeight="1" thickBot="1" x14ac:dyDescent="0.25">
      <c r="A8" s="582"/>
      <c r="B8" s="71" t="s">
        <v>15</v>
      </c>
      <c r="C8" s="72" t="s">
        <v>16</v>
      </c>
      <c r="D8" s="73">
        <v>1</v>
      </c>
      <c r="E8" s="71" t="s">
        <v>894</v>
      </c>
      <c r="F8" s="71">
        <v>3</v>
      </c>
      <c r="G8" s="72">
        <v>4</v>
      </c>
      <c r="H8" s="455" t="s">
        <v>142</v>
      </c>
      <c r="I8" s="447"/>
      <c r="J8" s="447"/>
      <c r="K8" s="447"/>
      <c r="L8" s="447"/>
      <c r="M8" s="595"/>
      <c r="N8" s="595"/>
      <c r="O8" s="594"/>
      <c r="P8" s="592"/>
      <c r="Q8" s="592"/>
      <c r="R8" s="446"/>
      <c r="S8" s="446"/>
      <c r="T8" s="592"/>
      <c r="U8" s="448"/>
      <c r="V8" s="448"/>
      <c r="W8" s="594"/>
    </row>
    <row r="9" spans="1:26" ht="35.1" customHeight="1" x14ac:dyDescent="0.2">
      <c r="A9" s="216">
        <f>'1a'!$A9</f>
        <v>1</v>
      </c>
      <c r="B9" s="74">
        <f>'1a'!$B9</f>
        <v>1</v>
      </c>
      <c r="C9" s="75" t="str">
        <f>'1a'!$C9</f>
        <v>TEZCAN PARLAK</v>
      </c>
      <c r="D9" s="18">
        <v>85</v>
      </c>
      <c r="E9" s="477" t="s">
        <v>901</v>
      </c>
      <c r="F9" s="19"/>
      <c r="G9" s="20"/>
      <c r="H9" s="468"/>
      <c r="I9" s="449"/>
      <c r="J9" s="449"/>
      <c r="K9" s="449"/>
      <c r="L9" s="64"/>
      <c r="M9" s="64"/>
      <c r="N9" s="64"/>
      <c r="O9" s="440"/>
      <c r="P9" s="466"/>
      <c r="Q9" s="440"/>
      <c r="R9" s="441"/>
      <c r="S9" s="79"/>
      <c r="T9" s="441"/>
      <c r="U9" s="442"/>
      <c r="V9" s="79"/>
      <c r="W9" s="64"/>
      <c r="X9" s="54">
        <f>COUNTIF(D9:K9,"&gt;0")</f>
        <v>1</v>
      </c>
      <c r="Y9" s="54"/>
    </row>
    <row r="10" spans="1:26" ht="35.1" customHeight="1" x14ac:dyDescent="0.2">
      <c r="A10" s="216">
        <f>'1a'!$A10</f>
        <v>2</v>
      </c>
      <c r="B10" s="74">
        <f>'1a'!$B10</f>
        <v>2</v>
      </c>
      <c r="C10" s="75" t="str">
        <f>'1a'!$C10</f>
        <v>DURSUN ALİ KALAY</v>
      </c>
      <c r="D10" s="17"/>
      <c r="E10" s="477" t="s">
        <v>901</v>
      </c>
      <c r="F10" s="7"/>
      <c r="G10" s="15"/>
      <c r="H10" s="469"/>
      <c r="I10" s="449"/>
      <c r="J10" s="449"/>
      <c r="K10" s="449"/>
      <c r="L10" s="64"/>
      <c r="M10" s="64"/>
      <c r="N10" s="64"/>
      <c r="O10" s="440"/>
      <c r="P10" s="466"/>
      <c r="Q10" s="440"/>
      <c r="R10" s="441"/>
      <c r="S10" s="79"/>
      <c r="T10" s="441"/>
      <c r="U10" s="442"/>
      <c r="V10" s="79"/>
      <c r="W10" s="64"/>
      <c r="X10" s="54">
        <f t="shared" ref="X10:X58" si="0">COUNTIF(D10:K10,"&gt;0")</f>
        <v>0</v>
      </c>
      <c r="Y10" s="54"/>
    </row>
    <row r="11" spans="1:26" ht="35.1" customHeight="1" x14ac:dyDescent="0.2">
      <c r="A11" s="216">
        <f>'1a'!$A11</f>
        <v>3</v>
      </c>
      <c r="B11" s="74">
        <f>'1a'!$B11</f>
        <v>3</v>
      </c>
      <c r="C11" s="75" t="str">
        <f>'1a'!$C11</f>
        <v>SELMA AYDIN</v>
      </c>
      <c r="D11" s="17"/>
      <c r="E11" s="477" t="s">
        <v>901</v>
      </c>
      <c r="F11" s="7"/>
      <c r="G11" s="15"/>
      <c r="H11" s="469"/>
      <c r="I11" s="449"/>
      <c r="J11" s="449"/>
      <c r="K11" s="449"/>
      <c r="L11" s="64"/>
      <c r="M11" s="64"/>
      <c r="N11" s="64"/>
      <c r="O11" s="440"/>
      <c r="P11" s="466"/>
      <c r="Q11" s="440"/>
      <c r="R11" s="441"/>
      <c r="S11" s="79"/>
      <c r="T11" s="441"/>
      <c r="U11" s="442"/>
      <c r="V11" s="79"/>
      <c r="W11" s="64"/>
      <c r="X11" s="54">
        <f t="shared" si="0"/>
        <v>0</v>
      </c>
      <c r="Y11" s="54"/>
    </row>
    <row r="12" spans="1:26" ht="35.1" customHeight="1" x14ac:dyDescent="0.2">
      <c r="A12" s="216">
        <f>'1a'!$A12</f>
        <v>4</v>
      </c>
      <c r="B12" s="74">
        <f>'1a'!$B12</f>
        <v>4</v>
      </c>
      <c r="C12" s="75" t="str">
        <f>'1a'!$C12</f>
        <v>MURAT KARTAL</v>
      </c>
      <c r="D12" s="17"/>
      <c r="E12" s="477" t="s">
        <v>901</v>
      </c>
      <c r="F12" s="7"/>
      <c r="G12" s="15"/>
      <c r="H12" s="469"/>
      <c r="I12" s="449"/>
      <c r="J12" s="449"/>
      <c r="K12" s="449"/>
      <c r="L12" s="64"/>
      <c r="M12" s="64"/>
      <c r="N12" s="64"/>
      <c r="O12" s="440"/>
      <c r="P12" s="466"/>
      <c r="Q12" s="440"/>
      <c r="R12" s="441"/>
      <c r="S12" s="79"/>
      <c r="T12" s="441"/>
      <c r="U12" s="442"/>
      <c r="V12" s="79"/>
      <c r="W12" s="64"/>
      <c r="X12" s="54">
        <f t="shared" si="0"/>
        <v>0</v>
      </c>
      <c r="Y12" s="54"/>
    </row>
    <row r="13" spans="1:26" ht="35.1" customHeight="1" x14ac:dyDescent="0.2">
      <c r="A13" s="216">
        <f>'1a'!$A13</f>
        <v>5</v>
      </c>
      <c r="B13" s="74">
        <f>'1a'!$B13</f>
        <v>5</v>
      </c>
      <c r="C13" s="75" t="str">
        <f>'1a'!$C13</f>
        <v>ÖZCAN BAKAR</v>
      </c>
      <c r="D13" s="17"/>
      <c r="E13" s="477" t="s">
        <v>901</v>
      </c>
      <c r="F13" s="7"/>
      <c r="G13" s="15"/>
      <c r="H13" s="469"/>
      <c r="I13" s="449"/>
      <c r="J13" s="449"/>
      <c r="K13" s="449"/>
      <c r="L13" s="64"/>
      <c r="M13" s="64"/>
      <c r="N13" s="64"/>
      <c r="O13" s="440"/>
      <c r="P13" s="466"/>
      <c r="Q13" s="440"/>
      <c r="R13" s="441"/>
      <c r="S13" s="79"/>
      <c r="T13" s="441"/>
      <c r="U13" s="442"/>
      <c r="V13" s="79"/>
      <c r="W13" s="64"/>
      <c r="X13" s="54">
        <f t="shared" si="0"/>
        <v>0</v>
      </c>
      <c r="Y13" s="54"/>
    </row>
    <row r="14" spans="1:26" ht="35.1" customHeight="1" x14ac:dyDescent="0.2">
      <c r="A14" s="216">
        <f>'1a'!$A14</f>
        <v>6</v>
      </c>
      <c r="B14" s="74">
        <f>'1a'!$B14</f>
        <v>6</v>
      </c>
      <c r="C14" s="75" t="str">
        <f>'1a'!$C14</f>
        <v>ÖZLEM UR</v>
      </c>
      <c r="D14" s="17"/>
      <c r="E14" s="477" t="s">
        <v>901</v>
      </c>
      <c r="F14" s="7"/>
      <c r="G14" s="15"/>
      <c r="H14" s="469"/>
      <c r="I14" s="449"/>
      <c r="J14" s="449"/>
      <c r="K14" s="449"/>
      <c r="L14" s="64"/>
      <c r="M14" s="64"/>
      <c r="N14" s="64"/>
      <c r="O14" s="440"/>
      <c r="P14" s="466"/>
      <c r="Q14" s="440"/>
      <c r="R14" s="441"/>
      <c r="S14" s="79"/>
      <c r="T14" s="441"/>
      <c r="U14" s="442"/>
      <c r="V14" s="79"/>
      <c r="W14" s="64"/>
      <c r="X14" s="54">
        <f t="shared" si="0"/>
        <v>0</v>
      </c>
      <c r="Y14" s="54"/>
    </row>
    <row r="15" spans="1:26" ht="35.1" customHeight="1" x14ac:dyDescent="0.2">
      <c r="A15" s="216">
        <f>'1a'!$A15</f>
        <v>7</v>
      </c>
      <c r="B15" s="74">
        <f>'1a'!$B15</f>
        <v>7</v>
      </c>
      <c r="C15" s="75" t="str">
        <f>'1a'!$C15</f>
        <v>BÜŞRA BÜYÜKOK</v>
      </c>
      <c r="D15" s="17"/>
      <c r="E15" s="477" t="s">
        <v>901</v>
      </c>
      <c r="F15" s="7"/>
      <c r="G15" s="15"/>
      <c r="H15" s="469"/>
      <c r="I15" s="449"/>
      <c r="J15" s="449"/>
      <c r="K15" s="449"/>
      <c r="L15" s="64"/>
      <c r="M15" s="64"/>
      <c r="N15" s="64"/>
      <c r="O15" s="440"/>
      <c r="P15" s="466"/>
      <c r="Q15" s="440"/>
      <c r="R15" s="441"/>
      <c r="S15" s="79"/>
      <c r="T15" s="441"/>
      <c r="U15" s="442"/>
      <c r="V15" s="79"/>
      <c r="W15" s="64"/>
      <c r="X15" s="54">
        <f t="shared" si="0"/>
        <v>0</v>
      </c>
      <c r="Y15" s="54"/>
    </row>
    <row r="16" spans="1:26" ht="35.1" customHeight="1" x14ac:dyDescent="0.2">
      <c r="A16" s="216">
        <f>'1a'!$A16</f>
        <v>8</v>
      </c>
      <c r="B16" s="74">
        <f>'1a'!$B16</f>
        <v>8</v>
      </c>
      <c r="C16" s="75" t="str">
        <f>'1a'!$C16</f>
        <v>ELİF TOK</v>
      </c>
      <c r="D16" s="17"/>
      <c r="E16" s="477" t="s">
        <v>901</v>
      </c>
      <c r="F16" s="7"/>
      <c r="G16" s="15"/>
      <c r="H16" s="469"/>
      <c r="I16" s="449"/>
      <c r="J16" s="449"/>
      <c r="K16" s="449"/>
      <c r="L16" s="64"/>
      <c r="M16" s="64"/>
      <c r="N16" s="64"/>
      <c r="O16" s="440"/>
      <c r="P16" s="466"/>
      <c r="Q16" s="440"/>
      <c r="R16" s="441"/>
      <c r="S16" s="79"/>
      <c r="T16" s="441"/>
      <c r="U16" s="442"/>
      <c r="V16" s="79"/>
      <c r="W16" s="64"/>
      <c r="X16" s="54">
        <f t="shared" si="0"/>
        <v>0</v>
      </c>
      <c r="Y16" s="54"/>
    </row>
    <row r="17" spans="1:25" ht="35.1" customHeight="1" x14ac:dyDescent="0.2">
      <c r="A17" s="216">
        <f>'1a'!$A17</f>
        <v>9</v>
      </c>
      <c r="B17" s="74">
        <f>'1a'!$B17</f>
        <v>9</v>
      </c>
      <c r="C17" s="75" t="str">
        <f>'1a'!$C17</f>
        <v>ELİF GÖL</v>
      </c>
      <c r="D17" s="17"/>
      <c r="E17" s="477" t="s">
        <v>901</v>
      </c>
      <c r="F17" s="7"/>
      <c r="G17" s="15"/>
      <c r="H17" s="469"/>
      <c r="I17" s="449"/>
      <c r="J17" s="449"/>
      <c r="K17" s="449"/>
      <c r="L17" s="64"/>
      <c r="M17" s="64"/>
      <c r="N17" s="64"/>
      <c r="O17" s="440"/>
      <c r="P17" s="466"/>
      <c r="Q17" s="440"/>
      <c r="R17" s="441"/>
      <c r="S17" s="79"/>
      <c r="T17" s="441"/>
      <c r="U17" s="442"/>
      <c r="V17" s="79"/>
      <c r="W17" s="64"/>
      <c r="X17" s="54">
        <f t="shared" si="0"/>
        <v>0</v>
      </c>
      <c r="Y17" s="54"/>
    </row>
    <row r="18" spans="1:25" ht="35.1" customHeight="1" x14ac:dyDescent="0.2">
      <c r="A18" s="216">
        <f>'1a'!$A18</f>
        <v>10</v>
      </c>
      <c r="B18" s="74">
        <f>'1a'!$B18</f>
        <v>10</v>
      </c>
      <c r="C18" s="75" t="str">
        <f>'1a'!$C18</f>
        <v>SUNA TOK</v>
      </c>
      <c r="D18" s="17"/>
      <c r="E18" s="477" t="s">
        <v>901</v>
      </c>
      <c r="F18" s="7"/>
      <c r="G18" s="15"/>
      <c r="H18" s="469"/>
      <c r="I18" s="449"/>
      <c r="J18" s="449"/>
      <c r="K18" s="449"/>
      <c r="L18" s="64"/>
      <c r="M18" s="64"/>
      <c r="N18" s="64"/>
      <c r="O18" s="440"/>
      <c r="P18" s="466"/>
      <c r="Q18" s="440"/>
      <c r="R18" s="441"/>
      <c r="S18" s="79"/>
      <c r="T18" s="441"/>
      <c r="U18" s="442"/>
      <c r="V18" s="79"/>
      <c r="W18" s="64"/>
      <c r="X18" s="54">
        <f t="shared" si="0"/>
        <v>0</v>
      </c>
      <c r="Y18" s="54"/>
    </row>
    <row r="19" spans="1:25" ht="35.1" customHeight="1" x14ac:dyDescent="0.2">
      <c r="A19" s="216">
        <f>'1a'!$A19</f>
        <v>11</v>
      </c>
      <c r="B19" s="74">
        <f>'1a'!$B19</f>
        <v>11</v>
      </c>
      <c r="C19" s="75" t="str">
        <f>'1a'!$C19</f>
        <v>GÜLER DEMİR</v>
      </c>
      <c r="D19" s="17"/>
      <c r="E19" s="477" t="s">
        <v>901</v>
      </c>
      <c r="F19" s="7"/>
      <c r="G19" s="15"/>
      <c r="H19" s="469"/>
      <c r="I19" s="449"/>
      <c r="J19" s="449"/>
      <c r="K19" s="449"/>
      <c r="L19" s="64"/>
      <c r="M19" s="64"/>
      <c r="N19" s="64"/>
      <c r="O19" s="440"/>
      <c r="P19" s="466"/>
      <c r="Q19" s="440"/>
      <c r="R19" s="441"/>
      <c r="S19" s="79"/>
      <c r="T19" s="441"/>
      <c r="U19" s="442"/>
      <c r="V19" s="79"/>
      <c r="W19" s="64"/>
      <c r="X19" s="54">
        <f t="shared" si="0"/>
        <v>0</v>
      </c>
      <c r="Y19" s="54"/>
    </row>
    <row r="20" spans="1:25" ht="35.1" customHeight="1" x14ac:dyDescent="0.2">
      <c r="A20" s="216">
        <f>'1a'!$A20</f>
        <v>12</v>
      </c>
      <c r="B20" s="74">
        <f>'1a'!$B20</f>
        <v>12</v>
      </c>
      <c r="C20" s="75" t="str">
        <f>'1a'!$C20</f>
        <v>DERYA BODUR</v>
      </c>
      <c r="D20" s="17"/>
      <c r="E20" s="477" t="s">
        <v>901</v>
      </c>
      <c r="F20" s="7"/>
      <c r="G20" s="15"/>
      <c r="H20" s="469"/>
      <c r="I20" s="449"/>
      <c r="J20" s="449"/>
      <c r="K20" s="449"/>
      <c r="L20" s="64"/>
      <c r="M20" s="64"/>
      <c r="N20" s="64"/>
      <c r="O20" s="440"/>
      <c r="P20" s="466"/>
      <c r="Q20" s="440"/>
      <c r="R20" s="441"/>
      <c r="S20" s="79"/>
      <c r="T20" s="441"/>
      <c r="U20" s="442"/>
      <c r="V20" s="79"/>
      <c r="W20" s="64"/>
      <c r="X20" s="54">
        <f t="shared" si="0"/>
        <v>0</v>
      </c>
      <c r="Y20" s="54"/>
    </row>
    <row r="21" spans="1:25" ht="35.1" customHeight="1" x14ac:dyDescent="0.2">
      <c r="A21" s="216">
        <f>'1a'!$A21</f>
        <v>13</v>
      </c>
      <c r="B21" s="74">
        <f>'1a'!$B21</f>
        <v>13</v>
      </c>
      <c r="C21" s="75" t="str">
        <f>'1a'!$C21</f>
        <v>ALİ CAN ÖZÇİL</v>
      </c>
      <c r="D21" s="17"/>
      <c r="E21" s="477" t="s">
        <v>901</v>
      </c>
      <c r="F21" s="7"/>
      <c r="G21" s="15"/>
      <c r="H21" s="469"/>
      <c r="I21" s="449"/>
      <c r="J21" s="449"/>
      <c r="K21" s="449"/>
      <c r="L21" s="64"/>
      <c r="M21" s="64"/>
      <c r="N21" s="64"/>
      <c r="O21" s="440"/>
      <c r="P21" s="466"/>
      <c r="Q21" s="440"/>
      <c r="R21" s="441"/>
      <c r="S21" s="79"/>
      <c r="T21" s="441"/>
      <c r="U21" s="442"/>
      <c r="V21" s="79"/>
      <c r="W21" s="64"/>
      <c r="X21" s="54">
        <f t="shared" si="0"/>
        <v>0</v>
      </c>
      <c r="Y21" s="54"/>
    </row>
    <row r="22" spans="1:25" ht="35.1" customHeight="1" x14ac:dyDescent="0.2">
      <c r="A22" s="216">
        <f>'1a'!$A22</f>
        <v>14</v>
      </c>
      <c r="B22" s="74">
        <f>'1a'!$B22</f>
        <v>14</v>
      </c>
      <c r="C22" s="75" t="str">
        <f>'1a'!$C22</f>
        <v>SEVGİ YILDIZ</v>
      </c>
      <c r="D22" s="17"/>
      <c r="E22" s="477" t="s">
        <v>901</v>
      </c>
      <c r="F22" s="7"/>
      <c r="G22" s="15"/>
      <c r="H22" s="469"/>
      <c r="I22" s="449"/>
      <c r="J22" s="449"/>
      <c r="K22" s="449"/>
      <c r="L22" s="64"/>
      <c r="M22" s="64"/>
      <c r="N22" s="64"/>
      <c r="O22" s="440"/>
      <c r="P22" s="466"/>
      <c r="Q22" s="440"/>
      <c r="R22" s="441"/>
      <c r="S22" s="79"/>
      <c r="T22" s="441"/>
      <c r="U22" s="442"/>
      <c r="V22" s="79"/>
      <c r="W22" s="64"/>
      <c r="X22" s="54">
        <f t="shared" si="0"/>
        <v>0</v>
      </c>
      <c r="Y22" s="54"/>
    </row>
    <row r="23" spans="1:25" ht="35.1" customHeight="1" x14ac:dyDescent="0.2">
      <c r="A23" s="216">
        <f>'1a'!$A23</f>
        <v>15</v>
      </c>
      <c r="B23" s="74">
        <f>'1a'!$B23</f>
        <v>15</v>
      </c>
      <c r="C23" s="75" t="str">
        <f>'1a'!$C23</f>
        <v>ÖMÜR PEHLİVAN</v>
      </c>
      <c r="D23" s="17"/>
      <c r="E23" s="477" t="s">
        <v>901</v>
      </c>
      <c r="F23" s="7"/>
      <c r="G23" s="15"/>
      <c r="H23" s="469"/>
      <c r="I23" s="449"/>
      <c r="J23" s="449"/>
      <c r="K23" s="449"/>
      <c r="L23" s="64"/>
      <c r="M23" s="64"/>
      <c r="N23" s="64"/>
      <c r="O23" s="440"/>
      <c r="P23" s="466"/>
      <c r="Q23" s="440"/>
      <c r="R23" s="441"/>
      <c r="S23" s="79"/>
      <c r="T23" s="441"/>
      <c r="U23" s="442"/>
      <c r="V23" s="79"/>
      <c r="W23" s="64"/>
      <c r="X23" s="54">
        <f t="shared" si="0"/>
        <v>0</v>
      </c>
      <c r="Y23" s="54"/>
    </row>
    <row r="24" spans="1:25" ht="35.1" customHeight="1" x14ac:dyDescent="0.2">
      <c r="A24" s="216">
        <f>'1a'!$A24</f>
        <v>16</v>
      </c>
      <c r="B24" s="74">
        <f>'1a'!$B24</f>
        <v>16</v>
      </c>
      <c r="C24" s="75" t="str">
        <f>'1a'!$C24</f>
        <v>TEZCAN PARLAK</v>
      </c>
      <c r="D24" s="17"/>
      <c r="E24" s="477" t="s">
        <v>901</v>
      </c>
      <c r="F24" s="7"/>
      <c r="G24" s="15"/>
      <c r="H24" s="469"/>
      <c r="I24" s="449"/>
      <c r="J24" s="449"/>
      <c r="K24" s="449"/>
      <c r="L24" s="64"/>
      <c r="M24" s="64"/>
      <c r="N24" s="64"/>
      <c r="O24" s="440"/>
      <c r="P24" s="466"/>
      <c r="Q24" s="440"/>
      <c r="R24" s="441"/>
      <c r="S24" s="79"/>
      <c r="T24" s="441"/>
      <c r="U24" s="442"/>
      <c r="V24" s="79"/>
      <c r="W24" s="64"/>
      <c r="X24" s="54">
        <f t="shared" si="0"/>
        <v>0</v>
      </c>
      <c r="Y24" s="54"/>
    </row>
    <row r="25" spans="1:25" ht="35.1" customHeight="1" x14ac:dyDescent="0.2">
      <c r="A25" s="216">
        <f>'1a'!$A25</f>
        <v>17</v>
      </c>
      <c r="B25" s="74">
        <f>'1a'!$B25</f>
        <v>17</v>
      </c>
      <c r="C25" s="75" t="str">
        <f>'1a'!$C25</f>
        <v>DURSUN ALİ KALAY</v>
      </c>
      <c r="D25" s="17"/>
      <c r="E25" s="477" t="s">
        <v>901</v>
      </c>
      <c r="F25" s="7"/>
      <c r="G25" s="15"/>
      <c r="H25" s="469"/>
      <c r="I25" s="449"/>
      <c r="J25" s="449"/>
      <c r="K25" s="449"/>
      <c r="L25" s="64"/>
      <c r="M25" s="64"/>
      <c r="N25" s="64"/>
      <c r="O25" s="440"/>
      <c r="P25" s="466"/>
      <c r="Q25" s="440"/>
      <c r="R25" s="441"/>
      <c r="S25" s="79"/>
      <c r="T25" s="441"/>
      <c r="U25" s="442"/>
      <c r="V25" s="79"/>
      <c r="W25" s="64"/>
      <c r="X25" s="54">
        <f t="shared" si="0"/>
        <v>0</v>
      </c>
      <c r="Y25" s="54"/>
    </row>
    <row r="26" spans="1:25" ht="35.1" customHeight="1" x14ac:dyDescent="0.2">
      <c r="A26" s="216">
        <f>'1a'!$A26</f>
        <v>18</v>
      </c>
      <c r="B26" s="74">
        <f>'1a'!$B26</f>
        <v>18</v>
      </c>
      <c r="C26" s="75" t="str">
        <f>'1a'!$C26</f>
        <v>SELMA AYDIN</v>
      </c>
      <c r="D26" s="17"/>
      <c r="E26" s="477" t="s">
        <v>901</v>
      </c>
      <c r="F26" s="7"/>
      <c r="G26" s="15"/>
      <c r="H26" s="469"/>
      <c r="I26" s="449"/>
      <c r="J26" s="449"/>
      <c r="K26" s="449"/>
      <c r="L26" s="64"/>
      <c r="M26" s="64"/>
      <c r="N26" s="64"/>
      <c r="O26" s="440"/>
      <c r="P26" s="466"/>
      <c r="Q26" s="440"/>
      <c r="R26" s="441"/>
      <c r="S26" s="79"/>
      <c r="T26" s="441"/>
      <c r="U26" s="442"/>
      <c r="V26" s="79"/>
      <c r="W26" s="64"/>
      <c r="X26" s="54">
        <f t="shared" si="0"/>
        <v>0</v>
      </c>
      <c r="Y26" s="54"/>
    </row>
    <row r="27" spans="1:25" ht="35.1" customHeight="1" x14ac:dyDescent="0.2">
      <c r="A27" s="216">
        <f>'1a'!$A27</f>
        <v>19</v>
      </c>
      <c r="B27" s="74">
        <f>'1a'!$B27</f>
        <v>19</v>
      </c>
      <c r="C27" s="75" t="str">
        <f>'1a'!$C27</f>
        <v>MURAT KARTAL</v>
      </c>
      <c r="D27" s="17"/>
      <c r="E27" s="477" t="s">
        <v>901</v>
      </c>
      <c r="F27" s="7"/>
      <c r="G27" s="15"/>
      <c r="H27" s="469"/>
      <c r="I27" s="449"/>
      <c r="J27" s="449"/>
      <c r="K27" s="449"/>
      <c r="L27" s="64"/>
      <c r="M27" s="64"/>
      <c r="N27" s="64"/>
      <c r="O27" s="440"/>
      <c r="P27" s="466"/>
      <c r="Q27" s="440"/>
      <c r="R27" s="441"/>
      <c r="S27" s="79"/>
      <c r="T27" s="441"/>
      <c r="U27" s="442"/>
      <c r="V27" s="79"/>
      <c r="W27" s="64"/>
      <c r="X27" s="54">
        <f t="shared" si="0"/>
        <v>0</v>
      </c>
      <c r="Y27" s="54"/>
    </row>
    <row r="28" spans="1:25" ht="35.1" customHeight="1" x14ac:dyDescent="0.2">
      <c r="A28" s="216">
        <f>'1a'!$A28</f>
        <v>20</v>
      </c>
      <c r="B28" s="74">
        <f>'1a'!$B28</f>
        <v>20</v>
      </c>
      <c r="C28" s="75" t="str">
        <f>'1a'!$C28</f>
        <v>ÖZCAN BAKAR</v>
      </c>
      <c r="D28" s="17"/>
      <c r="E28" s="477" t="s">
        <v>901</v>
      </c>
      <c r="F28" s="7"/>
      <c r="G28" s="15"/>
      <c r="H28" s="469"/>
      <c r="I28" s="449"/>
      <c r="J28" s="449"/>
      <c r="K28" s="449"/>
      <c r="L28" s="64"/>
      <c r="M28" s="64"/>
      <c r="N28" s="64"/>
      <c r="O28" s="440"/>
      <c r="P28" s="466"/>
      <c r="Q28" s="440"/>
      <c r="R28" s="441"/>
      <c r="S28" s="79"/>
      <c r="T28" s="441"/>
      <c r="U28" s="442"/>
      <c r="V28" s="79"/>
      <c r="W28" s="64"/>
      <c r="X28" s="54">
        <f t="shared" si="0"/>
        <v>0</v>
      </c>
      <c r="Y28" s="54"/>
    </row>
    <row r="29" spans="1:25" ht="35.1" customHeight="1" x14ac:dyDescent="0.2">
      <c r="A29" s="216">
        <f>'1a'!$A29</f>
        <v>21</v>
      </c>
      <c r="B29" s="74">
        <f>'1a'!$B29</f>
        <v>21</v>
      </c>
      <c r="C29" s="75" t="str">
        <f>'1a'!$C29</f>
        <v>ÖZLEM UR</v>
      </c>
      <c r="D29" s="17"/>
      <c r="E29" s="477" t="s">
        <v>901</v>
      </c>
      <c r="F29" s="7"/>
      <c r="G29" s="15"/>
      <c r="H29" s="469"/>
      <c r="I29" s="449"/>
      <c r="J29" s="449"/>
      <c r="K29" s="449"/>
      <c r="L29" s="64"/>
      <c r="M29" s="64"/>
      <c r="N29" s="64"/>
      <c r="O29" s="440"/>
      <c r="P29" s="466"/>
      <c r="Q29" s="440"/>
      <c r="R29" s="441"/>
      <c r="S29" s="79"/>
      <c r="T29" s="441"/>
      <c r="U29" s="442"/>
      <c r="V29" s="79"/>
      <c r="W29" s="64"/>
      <c r="X29" s="54">
        <f t="shared" si="0"/>
        <v>0</v>
      </c>
      <c r="Y29" s="54"/>
    </row>
    <row r="30" spans="1:25" ht="35.1" customHeight="1" x14ac:dyDescent="0.2">
      <c r="A30" s="216">
        <f>'1a'!$A30</f>
        <v>22</v>
      </c>
      <c r="B30" s="74">
        <f>'1a'!$B30</f>
        <v>22</v>
      </c>
      <c r="C30" s="75" t="str">
        <f>'1a'!$C30</f>
        <v>BÜŞRA BÜYÜKOK</v>
      </c>
      <c r="D30" s="17"/>
      <c r="E30" s="477" t="s">
        <v>901</v>
      </c>
      <c r="F30" s="7"/>
      <c r="G30" s="15"/>
      <c r="H30" s="469"/>
      <c r="I30" s="449"/>
      <c r="J30" s="449"/>
      <c r="K30" s="449"/>
      <c r="L30" s="64"/>
      <c r="M30" s="64"/>
      <c r="N30" s="64"/>
      <c r="O30" s="440"/>
      <c r="P30" s="466"/>
      <c r="Q30" s="440"/>
      <c r="R30" s="441"/>
      <c r="S30" s="79"/>
      <c r="T30" s="441"/>
      <c r="U30" s="442"/>
      <c r="V30" s="79"/>
      <c r="W30" s="64"/>
      <c r="X30" s="54">
        <f t="shared" si="0"/>
        <v>0</v>
      </c>
      <c r="Y30" s="54"/>
    </row>
    <row r="31" spans="1:25" ht="35.1" customHeight="1" x14ac:dyDescent="0.2">
      <c r="A31" s="216">
        <f>'1a'!$A31</f>
        <v>23</v>
      </c>
      <c r="B31" s="74">
        <f>'1a'!$B31</f>
        <v>23</v>
      </c>
      <c r="C31" s="75" t="str">
        <f>'1a'!$C31</f>
        <v>ELİF TOK</v>
      </c>
      <c r="D31" s="17"/>
      <c r="E31" s="477" t="s">
        <v>901</v>
      </c>
      <c r="F31" s="7"/>
      <c r="G31" s="15"/>
      <c r="H31" s="469"/>
      <c r="I31" s="449"/>
      <c r="J31" s="449"/>
      <c r="K31" s="449"/>
      <c r="L31" s="64"/>
      <c r="M31" s="64"/>
      <c r="N31" s="64"/>
      <c r="O31" s="440"/>
      <c r="P31" s="466"/>
      <c r="Q31" s="440"/>
      <c r="R31" s="441"/>
      <c r="S31" s="79"/>
      <c r="T31" s="441"/>
      <c r="U31" s="442"/>
      <c r="V31" s="79"/>
      <c r="W31" s="64"/>
      <c r="X31" s="54">
        <f t="shared" si="0"/>
        <v>0</v>
      </c>
      <c r="Y31" s="54"/>
    </row>
    <row r="32" spans="1:25" ht="35.1" customHeight="1" x14ac:dyDescent="0.2">
      <c r="A32" s="216">
        <f>'1a'!$A32</f>
        <v>24</v>
      </c>
      <c r="B32" s="74">
        <f>'1a'!$B32</f>
        <v>24</v>
      </c>
      <c r="C32" s="75" t="str">
        <f>'1a'!$C32</f>
        <v>ELİF GÖL</v>
      </c>
      <c r="D32" s="17"/>
      <c r="E32" s="477" t="s">
        <v>901</v>
      </c>
      <c r="F32" s="7"/>
      <c r="G32" s="15"/>
      <c r="H32" s="469"/>
      <c r="I32" s="449"/>
      <c r="J32" s="449"/>
      <c r="K32" s="449"/>
      <c r="L32" s="64"/>
      <c r="M32" s="64"/>
      <c r="N32" s="64"/>
      <c r="O32" s="440"/>
      <c r="P32" s="466"/>
      <c r="Q32" s="440"/>
      <c r="R32" s="441"/>
      <c r="S32" s="79"/>
      <c r="T32" s="441"/>
      <c r="U32" s="442"/>
      <c r="V32" s="79"/>
      <c r="W32" s="64"/>
      <c r="X32" s="54">
        <f t="shared" si="0"/>
        <v>0</v>
      </c>
      <c r="Y32" s="54"/>
    </row>
    <row r="33" spans="1:25" ht="35.1" customHeight="1" x14ac:dyDescent="0.2">
      <c r="A33" s="216">
        <f>'1a'!$A33</f>
        <v>25</v>
      </c>
      <c r="B33" s="74">
        <f>'1a'!$B33</f>
        <v>25</v>
      </c>
      <c r="C33" s="75" t="str">
        <f>'1a'!$C33</f>
        <v>SUNA TOK</v>
      </c>
      <c r="D33" s="17"/>
      <c r="E33" s="477" t="s">
        <v>901</v>
      </c>
      <c r="F33" s="7"/>
      <c r="G33" s="15"/>
      <c r="H33" s="469"/>
      <c r="I33" s="449"/>
      <c r="J33" s="449"/>
      <c r="K33" s="449"/>
      <c r="L33" s="64"/>
      <c r="M33" s="64"/>
      <c r="N33" s="64"/>
      <c r="O33" s="440"/>
      <c r="P33" s="466"/>
      <c r="Q33" s="440"/>
      <c r="R33" s="441"/>
      <c r="S33" s="79"/>
      <c r="T33" s="441"/>
      <c r="U33" s="442"/>
      <c r="V33" s="79"/>
      <c r="W33" s="64"/>
      <c r="X33" s="54">
        <f t="shared" si="0"/>
        <v>0</v>
      </c>
      <c r="Y33" s="54"/>
    </row>
    <row r="34" spans="1:25" ht="35.1" customHeight="1" x14ac:dyDescent="0.2">
      <c r="A34" s="216">
        <f>'1a'!$A34</f>
        <v>26</v>
      </c>
      <c r="B34" s="74">
        <f>'1a'!$B34</f>
        <v>26</v>
      </c>
      <c r="C34" s="75" t="str">
        <f>'1a'!$C34</f>
        <v>GÜLER DEMİR</v>
      </c>
      <c r="D34" s="17"/>
      <c r="E34" s="477" t="s">
        <v>901</v>
      </c>
      <c r="F34" s="7"/>
      <c r="G34" s="15"/>
      <c r="H34" s="469"/>
      <c r="I34" s="449"/>
      <c r="J34" s="449"/>
      <c r="K34" s="449"/>
      <c r="L34" s="64"/>
      <c r="M34" s="64"/>
      <c r="N34" s="64"/>
      <c r="O34" s="440"/>
      <c r="P34" s="466"/>
      <c r="Q34" s="440"/>
      <c r="R34" s="441"/>
      <c r="S34" s="79"/>
      <c r="T34" s="441"/>
      <c r="U34" s="442"/>
      <c r="V34" s="79"/>
      <c r="W34" s="64"/>
      <c r="X34" s="54">
        <f t="shared" si="0"/>
        <v>0</v>
      </c>
      <c r="Y34" s="54"/>
    </row>
    <row r="35" spans="1:25" ht="35.1" customHeight="1" x14ac:dyDescent="0.2">
      <c r="A35" s="216">
        <f>'1a'!$A35</f>
        <v>27</v>
      </c>
      <c r="B35" s="74">
        <f>'1a'!$B35</f>
        <v>27</v>
      </c>
      <c r="C35" s="75" t="str">
        <f>'1a'!$C35</f>
        <v>DERYA BODUR</v>
      </c>
      <c r="D35" s="17"/>
      <c r="E35" s="477" t="s">
        <v>901</v>
      </c>
      <c r="F35" s="7"/>
      <c r="G35" s="15"/>
      <c r="H35" s="469"/>
      <c r="I35" s="449"/>
      <c r="J35" s="449"/>
      <c r="K35" s="449"/>
      <c r="L35" s="64"/>
      <c r="M35" s="64"/>
      <c r="N35" s="64"/>
      <c r="O35" s="440"/>
      <c r="P35" s="466"/>
      <c r="Q35" s="440"/>
      <c r="R35" s="441"/>
      <c r="S35" s="79"/>
      <c r="T35" s="441"/>
      <c r="U35" s="442"/>
      <c r="V35" s="79"/>
      <c r="W35" s="64"/>
      <c r="X35" s="54">
        <f t="shared" si="0"/>
        <v>0</v>
      </c>
      <c r="Y35" s="54"/>
    </row>
    <row r="36" spans="1:25" ht="35.1" customHeight="1" x14ac:dyDescent="0.2">
      <c r="A36" s="216">
        <f>'1a'!$A36</f>
        <v>28</v>
      </c>
      <c r="B36" s="74">
        <f>'1a'!$B36</f>
        <v>28</v>
      </c>
      <c r="C36" s="75" t="str">
        <f>'1a'!$C36</f>
        <v>ALİ CAN ÖZÇİL</v>
      </c>
      <c r="D36" s="17"/>
      <c r="E36" s="477" t="s">
        <v>901</v>
      </c>
      <c r="F36" s="7"/>
      <c r="G36" s="15"/>
      <c r="H36" s="469"/>
      <c r="I36" s="449"/>
      <c r="J36" s="449"/>
      <c r="K36" s="449"/>
      <c r="L36" s="64"/>
      <c r="M36" s="64"/>
      <c r="N36" s="64"/>
      <c r="O36" s="440"/>
      <c r="P36" s="466"/>
      <c r="Q36" s="440"/>
      <c r="R36" s="441"/>
      <c r="S36" s="79"/>
      <c r="T36" s="441"/>
      <c r="U36" s="442"/>
      <c r="V36" s="79"/>
      <c r="W36" s="64"/>
      <c r="X36" s="54">
        <f t="shared" si="0"/>
        <v>0</v>
      </c>
      <c r="Y36" s="54"/>
    </row>
    <row r="37" spans="1:25" ht="35.1" customHeight="1" x14ac:dyDescent="0.2">
      <c r="A37" s="216">
        <f>'1a'!$A37</f>
        <v>29</v>
      </c>
      <c r="B37" s="74">
        <f>'1a'!$B37</f>
        <v>29</v>
      </c>
      <c r="C37" s="75" t="str">
        <f>'1a'!$C37</f>
        <v>SEVGİ YILDIZ</v>
      </c>
      <c r="D37" s="17"/>
      <c r="E37" s="477" t="s">
        <v>901</v>
      </c>
      <c r="F37" s="7"/>
      <c r="G37" s="15"/>
      <c r="H37" s="469"/>
      <c r="I37" s="449"/>
      <c r="J37" s="449"/>
      <c r="K37" s="449"/>
      <c r="L37" s="64"/>
      <c r="M37" s="64"/>
      <c r="N37" s="64"/>
      <c r="O37" s="440"/>
      <c r="P37" s="466"/>
      <c r="Q37" s="440"/>
      <c r="R37" s="441"/>
      <c r="S37" s="79"/>
      <c r="T37" s="441"/>
      <c r="U37" s="442"/>
      <c r="V37" s="79"/>
      <c r="W37" s="64"/>
      <c r="X37" s="54">
        <f t="shared" si="0"/>
        <v>0</v>
      </c>
      <c r="Y37" s="54"/>
    </row>
    <row r="38" spans="1:25" ht="35.1" customHeight="1" x14ac:dyDescent="0.2">
      <c r="A38" s="216">
        <f>'1a'!$A38</f>
        <v>30</v>
      </c>
      <c r="B38" s="74">
        <f>'1a'!$B38</f>
        <v>30</v>
      </c>
      <c r="C38" s="75" t="str">
        <f>'1a'!$C38</f>
        <v>ÖMÜR PEHLİVAN</v>
      </c>
      <c r="D38" s="17"/>
      <c r="E38" s="477" t="s">
        <v>901</v>
      </c>
      <c r="F38" s="7"/>
      <c r="G38" s="15"/>
      <c r="H38" s="469"/>
      <c r="I38" s="449"/>
      <c r="J38" s="449"/>
      <c r="K38" s="449"/>
      <c r="L38" s="64"/>
      <c r="M38" s="64"/>
      <c r="N38" s="64"/>
      <c r="O38" s="440"/>
      <c r="P38" s="466"/>
      <c r="Q38" s="440"/>
      <c r="R38" s="441"/>
      <c r="S38" s="79"/>
      <c r="T38" s="441"/>
      <c r="U38" s="442"/>
      <c r="V38" s="79"/>
      <c r="W38" s="64"/>
      <c r="X38" s="54">
        <f t="shared" si="0"/>
        <v>0</v>
      </c>
      <c r="Y38" s="54"/>
    </row>
    <row r="39" spans="1:25" ht="12" customHeight="1" x14ac:dyDescent="0.2">
      <c r="A39" s="216">
        <f>'1a'!$A39</f>
        <v>0</v>
      </c>
      <c r="B39" s="74">
        <f>'1a'!$B39</f>
        <v>0</v>
      </c>
      <c r="C39" s="75">
        <f>'1a'!$C39</f>
        <v>0</v>
      </c>
      <c r="D39" s="17"/>
      <c r="E39" s="7"/>
      <c r="F39" s="7"/>
      <c r="G39" s="15"/>
      <c r="H39" s="469"/>
      <c r="I39" s="449"/>
      <c r="J39" s="449"/>
      <c r="K39" s="449"/>
      <c r="L39" s="64"/>
      <c r="M39" s="64"/>
      <c r="N39" s="64"/>
      <c r="O39" s="440"/>
      <c r="P39" s="466"/>
      <c r="Q39" s="440"/>
      <c r="R39" s="441"/>
      <c r="S39" s="79"/>
      <c r="T39" s="441"/>
      <c r="U39" s="442"/>
      <c r="V39" s="79"/>
      <c r="W39" s="64"/>
      <c r="X39" s="54">
        <f t="shared" si="0"/>
        <v>0</v>
      </c>
      <c r="Y39" s="54"/>
    </row>
    <row r="40" spans="1:25" ht="12" customHeight="1" x14ac:dyDescent="0.2">
      <c r="A40" s="216">
        <f>'1a'!$A40</f>
        <v>0</v>
      </c>
      <c r="B40" s="74">
        <f>'1a'!$B40</f>
        <v>0</v>
      </c>
      <c r="C40" s="75">
        <f>'1a'!$C40</f>
        <v>0</v>
      </c>
      <c r="D40" s="17"/>
      <c r="E40" s="7"/>
      <c r="F40" s="7"/>
      <c r="G40" s="15"/>
      <c r="H40" s="469"/>
      <c r="I40" s="449"/>
      <c r="J40" s="449"/>
      <c r="K40" s="449"/>
      <c r="L40" s="64"/>
      <c r="M40" s="64"/>
      <c r="N40" s="64"/>
      <c r="O40" s="440"/>
      <c r="P40" s="466"/>
      <c r="Q40" s="440"/>
      <c r="R40" s="441"/>
      <c r="S40" s="79"/>
      <c r="T40" s="441"/>
      <c r="U40" s="442"/>
      <c r="V40" s="79"/>
      <c r="W40" s="64"/>
      <c r="X40" s="54">
        <f t="shared" si="0"/>
        <v>0</v>
      </c>
      <c r="Y40" s="54"/>
    </row>
    <row r="41" spans="1:25" ht="12" customHeight="1" x14ac:dyDescent="0.2">
      <c r="A41" s="216">
        <f>'1a'!$A41</f>
        <v>0</v>
      </c>
      <c r="B41" s="74">
        <f>'1a'!$B41</f>
        <v>0</v>
      </c>
      <c r="C41" s="75">
        <f>'1a'!$C41</f>
        <v>0</v>
      </c>
      <c r="D41" s="17"/>
      <c r="E41" s="7"/>
      <c r="F41" s="7"/>
      <c r="G41" s="15"/>
      <c r="H41" s="469"/>
      <c r="I41" s="449"/>
      <c r="J41" s="449"/>
      <c r="K41" s="449"/>
      <c r="L41" s="64"/>
      <c r="M41" s="64"/>
      <c r="N41" s="64"/>
      <c r="O41" s="440"/>
      <c r="P41" s="466"/>
      <c r="Q41" s="440"/>
      <c r="R41" s="441"/>
      <c r="S41" s="79"/>
      <c r="T41" s="441"/>
      <c r="U41" s="442"/>
      <c r="V41" s="79"/>
      <c r="W41" s="64"/>
      <c r="X41" s="54">
        <f t="shared" si="0"/>
        <v>0</v>
      </c>
      <c r="Y41" s="54"/>
    </row>
    <row r="42" spans="1:25" ht="12" customHeight="1" x14ac:dyDescent="0.2">
      <c r="A42" s="216">
        <f>'1a'!$A42</f>
        <v>0</v>
      </c>
      <c r="B42" s="74">
        <f>'1a'!$B42</f>
        <v>0</v>
      </c>
      <c r="C42" s="75">
        <f>'1a'!$C42</f>
        <v>0</v>
      </c>
      <c r="D42" s="17"/>
      <c r="E42" s="7"/>
      <c r="F42" s="7"/>
      <c r="G42" s="15"/>
      <c r="H42" s="469"/>
      <c r="I42" s="449"/>
      <c r="J42" s="449"/>
      <c r="K42" s="449"/>
      <c r="L42" s="64"/>
      <c r="M42" s="64"/>
      <c r="N42" s="64"/>
      <c r="O42" s="440"/>
      <c r="P42" s="466"/>
      <c r="Q42" s="440"/>
      <c r="R42" s="441"/>
      <c r="S42" s="79"/>
      <c r="T42" s="441"/>
      <c r="U42" s="442"/>
      <c r="V42" s="79"/>
      <c r="W42" s="64"/>
      <c r="X42" s="54">
        <f t="shared" si="0"/>
        <v>0</v>
      </c>
      <c r="Y42" s="54"/>
    </row>
    <row r="43" spans="1:25" ht="12" customHeight="1" x14ac:dyDescent="0.2">
      <c r="A43" s="216">
        <f>'1a'!$A43</f>
        <v>0</v>
      </c>
      <c r="B43" s="74">
        <f>'1a'!$B43</f>
        <v>0</v>
      </c>
      <c r="C43" s="75">
        <f>'1a'!$C43</f>
        <v>0</v>
      </c>
      <c r="D43" s="17"/>
      <c r="E43" s="7"/>
      <c r="F43" s="7"/>
      <c r="G43" s="15"/>
      <c r="H43" s="469"/>
      <c r="I43" s="449"/>
      <c r="J43" s="449"/>
      <c r="K43" s="449"/>
      <c r="L43" s="64"/>
      <c r="M43" s="64"/>
      <c r="N43" s="64"/>
      <c r="O43" s="440"/>
      <c r="P43" s="466"/>
      <c r="Q43" s="440"/>
      <c r="R43" s="441"/>
      <c r="S43" s="79"/>
      <c r="T43" s="441"/>
      <c r="U43" s="442"/>
      <c r="V43" s="79"/>
      <c r="W43" s="64"/>
      <c r="X43" s="54">
        <f t="shared" si="0"/>
        <v>0</v>
      </c>
      <c r="Y43" s="54"/>
    </row>
    <row r="44" spans="1:25" ht="12" customHeight="1" x14ac:dyDescent="0.2">
      <c r="A44" s="216">
        <f>'1a'!$A44</f>
        <v>0</v>
      </c>
      <c r="B44" s="74">
        <f>'1a'!$B44</f>
        <v>0</v>
      </c>
      <c r="C44" s="75">
        <f>'1a'!$C44</f>
        <v>0</v>
      </c>
      <c r="D44" s="17"/>
      <c r="E44" s="7"/>
      <c r="F44" s="7"/>
      <c r="G44" s="15"/>
      <c r="H44" s="469"/>
      <c r="I44" s="449"/>
      <c r="J44" s="449"/>
      <c r="K44" s="449"/>
      <c r="L44" s="64"/>
      <c r="M44" s="64"/>
      <c r="N44" s="64"/>
      <c r="O44" s="440"/>
      <c r="P44" s="466"/>
      <c r="Q44" s="440"/>
      <c r="R44" s="441"/>
      <c r="S44" s="79"/>
      <c r="T44" s="441"/>
      <c r="U44" s="442"/>
      <c r="V44" s="79"/>
      <c r="W44" s="64"/>
      <c r="X44" s="54">
        <f t="shared" si="0"/>
        <v>0</v>
      </c>
      <c r="Y44" s="54"/>
    </row>
    <row r="45" spans="1:25" ht="12" customHeight="1" x14ac:dyDescent="0.2">
      <c r="A45" s="216">
        <f>'1a'!$A45</f>
        <v>0</v>
      </c>
      <c r="B45" s="74">
        <f>'1a'!$B45</f>
        <v>0</v>
      </c>
      <c r="C45" s="75">
        <f>'1a'!$C45</f>
        <v>0</v>
      </c>
      <c r="D45" s="17"/>
      <c r="E45" s="7"/>
      <c r="F45" s="7"/>
      <c r="G45" s="15"/>
      <c r="H45" s="469"/>
      <c r="I45" s="449"/>
      <c r="J45" s="449"/>
      <c r="K45" s="449"/>
      <c r="L45" s="64"/>
      <c r="M45" s="64"/>
      <c r="N45" s="64"/>
      <c r="O45" s="440"/>
      <c r="P45" s="466"/>
      <c r="Q45" s="440"/>
      <c r="R45" s="441"/>
      <c r="S45" s="79"/>
      <c r="T45" s="441"/>
      <c r="U45" s="442"/>
      <c r="V45" s="79"/>
      <c r="W45" s="64"/>
      <c r="X45" s="54">
        <f t="shared" si="0"/>
        <v>0</v>
      </c>
      <c r="Y45" s="54"/>
    </row>
    <row r="46" spans="1:25" ht="12" customHeight="1" x14ac:dyDescent="0.2">
      <c r="A46" s="216">
        <f>'1a'!$A46</f>
        <v>0</v>
      </c>
      <c r="B46" s="74">
        <f>'1a'!$B46</f>
        <v>0</v>
      </c>
      <c r="C46" s="75">
        <f>'1a'!$C46</f>
        <v>0</v>
      </c>
      <c r="D46" s="17"/>
      <c r="E46" s="7"/>
      <c r="F46" s="7"/>
      <c r="G46" s="15"/>
      <c r="H46" s="469"/>
      <c r="I46" s="449"/>
      <c r="J46" s="449"/>
      <c r="K46" s="449"/>
      <c r="L46" s="64"/>
      <c r="M46" s="64"/>
      <c r="N46" s="64"/>
      <c r="O46" s="440"/>
      <c r="P46" s="466"/>
      <c r="Q46" s="440"/>
      <c r="R46" s="441"/>
      <c r="S46" s="79"/>
      <c r="T46" s="441"/>
      <c r="U46" s="442"/>
      <c r="V46" s="79"/>
      <c r="W46" s="64"/>
      <c r="X46" s="54">
        <f t="shared" si="0"/>
        <v>0</v>
      </c>
      <c r="Y46" s="54"/>
    </row>
    <row r="47" spans="1:25" ht="12" customHeight="1" x14ac:dyDescent="0.2">
      <c r="A47" s="216">
        <f>'1a'!$A47</f>
        <v>0</v>
      </c>
      <c r="B47" s="74">
        <f>'1a'!$B47</f>
        <v>0</v>
      </c>
      <c r="C47" s="75">
        <f>'1a'!$C47</f>
        <v>0</v>
      </c>
      <c r="D47" s="17"/>
      <c r="E47" s="7"/>
      <c r="F47" s="7"/>
      <c r="G47" s="15"/>
      <c r="H47" s="469"/>
      <c r="I47" s="449"/>
      <c r="J47" s="449"/>
      <c r="K47" s="449"/>
      <c r="L47" s="64"/>
      <c r="M47" s="64"/>
      <c r="N47" s="64"/>
      <c r="O47" s="440"/>
      <c r="P47" s="466"/>
      <c r="Q47" s="440"/>
      <c r="R47" s="441"/>
      <c r="S47" s="79"/>
      <c r="T47" s="441"/>
      <c r="U47" s="442"/>
      <c r="V47" s="79"/>
      <c r="W47" s="64"/>
      <c r="X47" s="54">
        <f t="shared" si="0"/>
        <v>0</v>
      </c>
      <c r="Y47" s="54"/>
    </row>
    <row r="48" spans="1:25" ht="12" customHeight="1" x14ac:dyDescent="0.2">
      <c r="A48" s="216">
        <f>'1a'!$A48</f>
        <v>0</v>
      </c>
      <c r="B48" s="74">
        <f>'1a'!$B48</f>
        <v>0</v>
      </c>
      <c r="C48" s="75">
        <f>'1a'!$C48</f>
        <v>0</v>
      </c>
      <c r="D48" s="17"/>
      <c r="E48" s="7"/>
      <c r="F48" s="7"/>
      <c r="G48" s="15"/>
      <c r="H48" s="469"/>
      <c r="I48" s="449"/>
      <c r="J48" s="449"/>
      <c r="K48" s="449"/>
      <c r="L48" s="64"/>
      <c r="M48" s="64"/>
      <c r="N48" s="64"/>
      <c r="O48" s="440"/>
      <c r="P48" s="466"/>
      <c r="Q48" s="440"/>
      <c r="R48" s="441"/>
      <c r="S48" s="79"/>
      <c r="T48" s="441"/>
      <c r="U48" s="442"/>
      <c r="V48" s="79"/>
      <c r="W48" s="64"/>
      <c r="X48" s="54">
        <f t="shared" si="0"/>
        <v>0</v>
      </c>
      <c r="Y48" s="54"/>
    </row>
    <row r="49" spans="1:25" ht="12" customHeight="1" x14ac:dyDescent="0.2">
      <c r="A49" s="216">
        <f>'1a'!$A49</f>
        <v>0</v>
      </c>
      <c r="B49" s="74">
        <f>'1a'!$B49</f>
        <v>0</v>
      </c>
      <c r="C49" s="75">
        <f>'1a'!$C49</f>
        <v>0</v>
      </c>
      <c r="D49" s="17"/>
      <c r="E49" s="7"/>
      <c r="F49" s="7"/>
      <c r="G49" s="15"/>
      <c r="H49" s="469"/>
      <c r="I49" s="449"/>
      <c r="J49" s="449"/>
      <c r="K49" s="449"/>
      <c r="L49" s="64"/>
      <c r="M49" s="64"/>
      <c r="N49" s="64"/>
      <c r="O49" s="440"/>
      <c r="P49" s="466"/>
      <c r="Q49" s="440"/>
      <c r="R49" s="441"/>
      <c r="S49" s="79"/>
      <c r="T49" s="441"/>
      <c r="U49" s="442"/>
      <c r="V49" s="79"/>
      <c r="W49" s="64"/>
      <c r="X49" s="54">
        <f t="shared" si="0"/>
        <v>0</v>
      </c>
      <c r="Y49" s="54"/>
    </row>
    <row r="50" spans="1:25" ht="12" customHeight="1" x14ac:dyDescent="0.2">
      <c r="A50" s="216">
        <f>'1a'!$A50</f>
        <v>0</v>
      </c>
      <c r="B50" s="74">
        <f>'1a'!$B50</f>
        <v>0</v>
      </c>
      <c r="C50" s="75">
        <f>'1a'!$C50</f>
        <v>0</v>
      </c>
      <c r="D50" s="17"/>
      <c r="E50" s="7"/>
      <c r="F50" s="7"/>
      <c r="G50" s="15"/>
      <c r="H50" s="469"/>
      <c r="I50" s="449"/>
      <c r="J50" s="449"/>
      <c r="K50" s="449"/>
      <c r="L50" s="64"/>
      <c r="M50" s="64"/>
      <c r="N50" s="64"/>
      <c r="O50" s="440"/>
      <c r="P50" s="466"/>
      <c r="Q50" s="440"/>
      <c r="R50" s="441"/>
      <c r="S50" s="79"/>
      <c r="T50" s="441"/>
      <c r="U50" s="442"/>
      <c r="V50" s="79"/>
      <c r="W50" s="64"/>
      <c r="X50" s="54">
        <f t="shared" si="0"/>
        <v>0</v>
      </c>
      <c r="Y50" s="54"/>
    </row>
    <row r="51" spans="1:25" ht="12" customHeight="1" x14ac:dyDescent="0.2">
      <c r="A51" s="216">
        <f>'1a'!$A51</f>
        <v>0</v>
      </c>
      <c r="B51" s="74">
        <f>'1a'!$B51</f>
        <v>0</v>
      </c>
      <c r="C51" s="75">
        <f>'1a'!$C51</f>
        <v>0</v>
      </c>
      <c r="D51" s="17"/>
      <c r="E51" s="7"/>
      <c r="F51" s="7"/>
      <c r="G51" s="15"/>
      <c r="H51" s="469"/>
      <c r="I51" s="449"/>
      <c r="J51" s="449"/>
      <c r="K51" s="449"/>
      <c r="L51" s="64"/>
      <c r="M51" s="64"/>
      <c r="N51" s="64"/>
      <c r="O51" s="440"/>
      <c r="P51" s="466"/>
      <c r="Q51" s="440"/>
      <c r="R51" s="441"/>
      <c r="S51" s="79"/>
      <c r="T51" s="441"/>
      <c r="U51" s="442"/>
      <c r="V51" s="79"/>
      <c r="W51" s="64"/>
      <c r="X51" s="54">
        <f t="shared" si="0"/>
        <v>0</v>
      </c>
      <c r="Y51" s="54"/>
    </row>
    <row r="52" spans="1:25" ht="12" customHeight="1" x14ac:dyDescent="0.2">
      <c r="A52" s="216">
        <f>'1a'!$A52</f>
        <v>0</v>
      </c>
      <c r="B52" s="74">
        <f>'1a'!$B52</f>
        <v>0</v>
      </c>
      <c r="C52" s="75">
        <f>'1a'!$C52</f>
        <v>0</v>
      </c>
      <c r="D52" s="17"/>
      <c r="E52" s="7"/>
      <c r="F52" s="7"/>
      <c r="G52" s="15"/>
      <c r="H52" s="469"/>
      <c r="I52" s="449"/>
      <c r="J52" s="449"/>
      <c r="K52" s="449"/>
      <c r="L52" s="64"/>
      <c r="M52" s="64"/>
      <c r="N52" s="64"/>
      <c r="O52" s="440"/>
      <c r="P52" s="466"/>
      <c r="Q52" s="440"/>
      <c r="R52" s="441"/>
      <c r="S52" s="79"/>
      <c r="T52" s="441"/>
      <c r="U52" s="442"/>
      <c r="V52" s="79"/>
      <c r="W52" s="64"/>
      <c r="X52" s="54">
        <f t="shared" si="0"/>
        <v>0</v>
      </c>
      <c r="Y52" s="54"/>
    </row>
    <row r="53" spans="1:25" ht="12" customHeight="1" x14ac:dyDescent="0.2">
      <c r="A53" s="216">
        <f>'1a'!$A53</f>
        <v>0</v>
      </c>
      <c r="B53" s="74">
        <f>'1a'!$B53</f>
        <v>0</v>
      </c>
      <c r="C53" s="75">
        <f>'1a'!$C53</f>
        <v>0</v>
      </c>
      <c r="D53" s="17"/>
      <c r="E53" s="7"/>
      <c r="F53" s="7"/>
      <c r="G53" s="15"/>
      <c r="H53" s="469"/>
      <c r="I53" s="449"/>
      <c r="J53" s="449"/>
      <c r="K53" s="449"/>
      <c r="L53" s="64"/>
      <c r="M53" s="64"/>
      <c r="N53" s="64"/>
      <c r="O53" s="440"/>
      <c r="P53" s="466"/>
      <c r="Q53" s="440"/>
      <c r="R53" s="441"/>
      <c r="S53" s="79"/>
      <c r="T53" s="441"/>
      <c r="U53" s="442"/>
      <c r="V53" s="79"/>
      <c r="W53" s="64"/>
      <c r="X53" s="54">
        <f t="shared" si="0"/>
        <v>0</v>
      </c>
      <c r="Y53" s="54"/>
    </row>
    <row r="54" spans="1:25" ht="12" customHeight="1" x14ac:dyDescent="0.2">
      <c r="A54" s="216">
        <f>'1a'!$A54</f>
        <v>0</v>
      </c>
      <c r="B54" s="74">
        <f>'1a'!$B54</f>
        <v>0</v>
      </c>
      <c r="C54" s="75">
        <f>'1a'!$C54</f>
        <v>0</v>
      </c>
      <c r="D54" s="17"/>
      <c r="E54" s="7"/>
      <c r="F54" s="7"/>
      <c r="G54" s="15"/>
      <c r="H54" s="469"/>
      <c r="I54" s="449"/>
      <c r="J54" s="449"/>
      <c r="K54" s="449"/>
      <c r="L54" s="64"/>
      <c r="M54" s="64"/>
      <c r="N54" s="64"/>
      <c r="O54" s="440"/>
      <c r="P54" s="466"/>
      <c r="Q54" s="440"/>
      <c r="R54" s="441"/>
      <c r="S54" s="79"/>
      <c r="T54" s="441"/>
      <c r="U54" s="442"/>
      <c r="V54" s="79"/>
      <c r="W54" s="64"/>
      <c r="X54" s="54">
        <f t="shared" si="0"/>
        <v>0</v>
      </c>
      <c r="Y54" s="54"/>
    </row>
    <row r="55" spans="1:25" ht="12" customHeight="1" x14ac:dyDescent="0.2">
      <c r="A55" s="216">
        <f>'1a'!$A55</f>
        <v>0</v>
      </c>
      <c r="B55" s="74">
        <f>'1a'!$B55</f>
        <v>0</v>
      </c>
      <c r="C55" s="75">
        <f>'1a'!$C55</f>
        <v>0</v>
      </c>
      <c r="D55" s="17"/>
      <c r="E55" s="7"/>
      <c r="F55" s="7"/>
      <c r="G55" s="15"/>
      <c r="H55" s="469"/>
      <c r="I55" s="449"/>
      <c r="J55" s="449"/>
      <c r="K55" s="449"/>
      <c r="L55" s="64"/>
      <c r="M55" s="64"/>
      <c r="N55" s="64"/>
      <c r="O55" s="440"/>
      <c r="P55" s="466"/>
      <c r="Q55" s="440"/>
      <c r="R55" s="441"/>
      <c r="S55" s="79"/>
      <c r="T55" s="441"/>
      <c r="U55" s="442"/>
      <c r="V55" s="79"/>
      <c r="W55" s="64"/>
      <c r="X55" s="54">
        <f t="shared" si="0"/>
        <v>0</v>
      </c>
      <c r="Y55" s="54"/>
    </row>
    <row r="56" spans="1:25" ht="12" customHeight="1" x14ac:dyDescent="0.2">
      <c r="A56" s="216">
        <f>'1a'!$A56</f>
        <v>0</v>
      </c>
      <c r="B56" s="74">
        <f>'1a'!$B56</f>
        <v>0</v>
      </c>
      <c r="C56" s="75">
        <f>'1a'!$C56</f>
        <v>0</v>
      </c>
      <c r="D56" s="17"/>
      <c r="E56" s="7"/>
      <c r="F56" s="7"/>
      <c r="G56" s="15"/>
      <c r="H56" s="469"/>
      <c r="I56" s="449"/>
      <c r="J56" s="449"/>
      <c r="K56" s="449"/>
      <c r="L56" s="64"/>
      <c r="M56" s="64"/>
      <c r="N56" s="64"/>
      <c r="O56" s="440"/>
      <c r="P56" s="466"/>
      <c r="Q56" s="440"/>
      <c r="R56" s="441"/>
      <c r="S56" s="79"/>
      <c r="T56" s="441"/>
      <c r="U56" s="442"/>
      <c r="V56" s="79"/>
      <c r="W56" s="64"/>
      <c r="X56" s="54">
        <f t="shared" si="0"/>
        <v>0</v>
      </c>
      <c r="Y56" s="54"/>
    </row>
    <row r="57" spans="1:25" ht="12" customHeight="1" x14ac:dyDescent="0.2">
      <c r="A57" s="216">
        <f>'1a'!$A57</f>
        <v>0</v>
      </c>
      <c r="B57" s="74">
        <f>'1a'!$B57</f>
        <v>0</v>
      </c>
      <c r="C57" s="75">
        <f>'1a'!$C57</f>
        <v>0</v>
      </c>
      <c r="D57" s="17"/>
      <c r="E57" s="7"/>
      <c r="F57" s="7"/>
      <c r="G57" s="15"/>
      <c r="H57" s="469"/>
      <c r="I57" s="449"/>
      <c r="J57" s="449"/>
      <c r="K57" s="449"/>
      <c r="L57" s="64"/>
      <c r="M57" s="64"/>
      <c r="N57" s="64"/>
      <c r="O57" s="440"/>
      <c r="P57" s="466"/>
      <c r="Q57" s="440"/>
      <c r="R57" s="441"/>
      <c r="S57" s="79"/>
      <c r="T57" s="441"/>
      <c r="U57" s="442"/>
      <c r="V57" s="79"/>
      <c r="W57" s="64"/>
      <c r="X57" s="54">
        <f t="shared" si="0"/>
        <v>0</v>
      </c>
      <c r="Y57" s="54"/>
    </row>
    <row r="58" spans="1:25" ht="12" customHeight="1" thickBot="1" x14ac:dyDescent="0.25">
      <c r="A58" s="219">
        <f>'1a'!$A58</f>
        <v>0</v>
      </c>
      <c r="B58" s="212">
        <f>'1a'!$B58</f>
        <v>0</v>
      </c>
      <c r="C58" s="213">
        <f>'1a'!$C58</f>
        <v>0</v>
      </c>
      <c r="D58" s="214"/>
      <c r="E58" s="198"/>
      <c r="F58" s="198"/>
      <c r="G58" s="199"/>
      <c r="H58" s="470"/>
      <c r="I58" s="449"/>
      <c r="J58" s="449"/>
      <c r="K58" s="449"/>
      <c r="L58" s="64"/>
      <c r="M58" s="64"/>
      <c r="N58" s="64"/>
      <c r="O58" s="440"/>
      <c r="P58" s="466"/>
      <c r="Q58" s="440"/>
      <c r="R58" s="441"/>
      <c r="S58" s="79"/>
      <c r="T58" s="441"/>
      <c r="U58" s="442"/>
      <c r="V58" s="79"/>
      <c r="W58" s="64"/>
      <c r="X58" s="54">
        <f t="shared" si="0"/>
        <v>0</v>
      </c>
      <c r="Y58" s="54"/>
    </row>
    <row r="59" spans="1:2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row>
    <row r="60" spans="1:25" ht="1.5" customHeight="1" thickBot="1" x14ac:dyDescent="0.25">
      <c r="A60" s="209"/>
      <c r="B60" s="179"/>
      <c r="C60" s="179"/>
      <c r="D60" s="210"/>
      <c r="E60" s="179"/>
      <c r="F60" s="179"/>
      <c r="G60" s="179"/>
      <c r="H60" s="179"/>
      <c r="I60" s="179"/>
      <c r="J60" s="179"/>
      <c r="K60" s="211"/>
      <c r="L60" s="179"/>
      <c r="M60" s="179"/>
      <c r="N60" s="179"/>
      <c r="O60" s="179"/>
      <c r="P60" s="210"/>
      <c r="Q60" s="210"/>
      <c r="R60" s="179"/>
      <c r="S60" s="179"/>
      <c r="T60" s="179"/>
      <c r="U60" s="179"/>
      <c r="V60" s="179"/>
      <c r="W60" s="180"/>
    </row>
    <row r="61" spans="1:25" x14ac:dyDescent="0.2">
      <c r="A61" s="26"/>
      <c r="B61" s="26"/>
      <c r="C61" s="26"/>
      <c r="D61" s="26"/>
      <c r="E61" s="26"/>
      <c r="F61" s="26"/>
      <c r="G61" s="26"/>
      <c r="H61" s="26"/>
      <c r="I61" s="26"/>
      <c r="J61" s="26"/>
      <c r="K61" s="26"/>
      <c r="L61" s="26"/>
      <c r="M61" s="26"/>
      <c r="N61" s="26"/>
      <c r="O61" s="26"/>
      <c r="P61" s="26"/>
      <c r="Q61" s="26"/>
      <c r="R61" s="26"/>
      <c r="S61" s="26"/>
      <c r="T61" s="26"/>
    </row>
    <row r="62" spans="1:25" x14ac:dyDescent="0.2">
      <c r="C62" s="26"/>
      <c r="D62" s="26"/>
      <c r="E62" s="26"/>
      <c r="F62" s="26"/>
      <c r="G62" s="26"/>
      <c r="H62" s="26"/>
      <c r="I62" s="26"/>
      <c r="J62" s="26"/>
      <c r="K62" s="26"/>
      <c r="L62" s="26"/>
      <c r="M62" s="26"/>
      <c r="N62" s="26"/>
      <c r="O62" s="26"/>
      <c r="P62" s="26"/>
      <c r="Q62" s="26"/>
      <c r="R62" s="26"/>
      <c r="S62" s="26"/>
      <c r="T62" s="26"/>
    </row>
    <row r="63" spans="1:25" ht="1.5" customHeight="1" x14ac:dyDescent="0.2">
      <c r="A63" s="27">
        <v>0</v>
      </c>
      <c r="B63" s="27" t="s">
        <v>29</v>
      </c>
      <c r="C63" s="26"/>
      <c r="D63" s="26"/>
      <c r="E63" s="26"/>
      <c r="F63" s="26"/>
      <c r="G63" s="26"/>
      <c r="H63" s="26"/>
      <c r="I63" s="26"/>
      <c r="J63" s="26"/>
      <c r="K63" s="26"/>
      <c r="L63" s="26"/>
      <c r="M63" s="26"/>
      <c r="N63" s="26"/>
      <c r="O63" s="26"/>
      <c r="P63" s="26"/>
      <c r="Q63" s="26"/>
      <c r="R63" s="26"/>
      <c r="S63" s="26"/>
      <c r="T63" s="26"/>
    </row>
    <row r="64" spans="1:25" ht="1.5" customHeight="1" x14ac:dyDescent="0.2">
      <c r="A64" s="27">
        <v>1</v>
      </c>
      <c r="B64" s="27" t="s">
        <v>24</v>
      </c>
      <c r="C64" s="26"/>
      <c r="D64" s="26"/>
      <c r="E64" s="26"/>
      <c r="F64" s="26"/>
      <c r="G64" s="26"/>
      <c r="H64" s="26"/>
      <c r="I64" s="26"/>
      <c r="J64" s="26"/>
      <c r="K64" s="26"/>
      <c r="L64" s="26"/>
      <c r="M64" s="26"/>
      <c r="N64" s="26"/>
      <c r="O64" s="26"/>
      <c r="P64" s="26"/>
      <c r="Q64" s="26"/>
      <c r="R64" s="26"/>
      <c r="S64" s="26"/>
      <c r="T64" s="26"/>
    </row>
    <row r="65" spans="1:20" ht="1.5" customHeight="1" x14ac:dyDescent="0.2">
      <c r="A65" s="27">
        <v>2</v>
      </c>
      <c r="B65" s="27" t="s">
        <v>51</v>
      </c>
      <c r="C65" s="26"/>
      <c r="D65" s="26"/>
      <c r="E65" s="26"/>
      <c r="F65" s="26"/>
      <c r="G65" s="26"/>
      <c r="H65" s="26"/>
      <c r="I65" s="26"/>
      <c r="J65" s="26"/>
      <c r="K65" s="26"/>
      <c r="L65" s="26"/>
      <c r="M65" s="26"/>
      <c r="N65" s="26"/>
      <c r="O65" s="26"/>
      <c r="P65" s="26"/>
      <c r="Q65" s="26"/>
      <c r="R65" s="26"/>
      <c r="S65" s="26"/>
      <c r="T65" s="26"/>
    </row>
    <row r="66" spans="1:20" ht="1.5" customHeight="1" x14ac:dyDescent="0.2">
      <c r="A66" s="27">
        <v>3</v>
      </c>
      <c r="B66" s="27" t="s">
        <v>38</v>
      </c>
      <c r="C66" s="26"/>
      <c r="D66" s="26"/>
      <c r="E66" s="26"/>
      <c r="F66" s="26"/>
      <c r="G66" s="26"/>
      <c r="H66" s="26"/>
      <c r="I66" s="26"/>
      <c r="J66" s="26"/>
      <c r="K66" s="26"/>
      <c r="L66" s="26"/>
      <c r="M66" s="26"/>
      <c r="N66" s="26"/>
      <c r="O66" s="26"/>
      <c r="P66" s="26"/>
      <c r="Q66" s="26"/>
      <c r="R66" s="26"/>
      <c r="S66" s="26"/>
      <c r="T66" s="26"/>
    </row>
    <row r="67" spans="1:20" ht="1.5" customHeight="1" x14ac:dyDescent="0.2">
      <c r="A67" s="27">
        <v>4</v>
      </c>
      <c r="B67" s="27" t="s">
        <v>43</v>
      </c>
      <c r="C67" s="26"/>
      <c r="D67" s="26"/>
      <c r="E67" s="26"/>
      <c r="F67" s="26"/>
      <c r="G67" s="26"/>
      <c r="H67" s="26"/>
      <c r="I67" s="26"/>
      <c r="J67" s="26"/>
      <c r="K67" s="26"/>
      <c r="L67" s="26"/>
      <c r="M67" s="26"/>
      <c r="N67" s="26"/>
      <c r="O67" s="26"/>
      <c r="P67" s="26"/>
      <c r="Q67" s="26"/>
      <c r="R67" s="26"/>
      <c r="S67" s="26"/>
      <c r="T67" s="26"/>
    </row>
    <row r="68" spans="1:20" ht="1.5" customHeight="1" x14ac:dyDescent="0.2">
      <c r="A68" s="27">
        <v>5</v>
      </c>
      <c r="B68" s="27" t="s">
        <v>52</v>
      </c>
    </row>
    <row r="69" spans="1:20" ht="1.5" customHeight="1" x14ac:dyDescent="0.2">
      <c r="A69" s="27">
        <v>6</v>
      </c>
      <c r="B69" s="27" t="s">
        <v>42</v>
      </c>
    </row>
    <row r="70" spans="1:20" ht="1.5" customHeight="1" x14ac:dyDescent="0.2">
      <c r="A70" s="27">
        <v>7</v>
      </c>
      <c r="B70" s="27" t="s">
        <v>39</v>
      </c>
    </row>
    <row r="71" spans="1:20" ht="1.5" customHeight="1" x14ac:dyDescent="0.2">
      <c r="A71" s="27">
        <v>8</v>
      </c>
      <c r="B71" s="27" t="s">
        <v>48</v>
      </c>
    </row>
    <row r="72" spans="1:20" ht="1.5" customHeight="1" x14ac:dyDescent="0.2">
      <c r="A72" s="27">
        <v>9</v>
      </c>
      <c r="B72" s="27" t="s">
        <v>46</v>
      </c>
    </row>
    <row r="73" spans="1:20" ht="1.5" customHeight="1" x14ac:dyDescent="0.2">
      <c r="A73" s="27">
        <v>10</v>
      </c>
      <c r="B73" s="27" t="s">
        <v>40</v>
      </c>
    </row>
    <row r="74" spans="1:20" ht="1.5" customHeight="1" x14ac:dyDescent="0.2">
      <c r="A74" s="27">
        <v>11</v>
      </c>
      <c r="B74" s="27" t="s">
        <v>53</v>
      </c>
    </row>
    <row r="75" spans="1:20" ht="1.5" customHeight="1" x14ac:dyDescent="0.2">
      <c r="A75" s="27">
        <v>12</v>
      </c>
      <c r="B75" s="27" t="s">
        <v>54</v>
      </c>
    </row>
    <row r="76" spans="1:20" ht="1.5" customHeight="1" x14ac:dyDescent="0.2">
      <c r="A76" s="27">
        <v>13</v>
      </c>
      <c r="B76" s="27" t="s">
        <v>55</v>
      </c>
    </row>
    <row r="77" spans="1:20" ht="1.5" customHeight="1" x14ac:dyDescent="0.2">
      <c r="A77" s="27">
        <v>14</v>
      </c>
      <c r="B77" s="27" t="s">
        <v>41</v>
      </c>
    </row>
    <row r="78" spans="1:20" ht="1.5" customHeight="1" x14ac:dyDescent="0.2">
      <c r="A78" s="27">
        <v>15</v>
      </c>
      <c r="B78" s="27" t="s">
        <v>47</v>
      </c>
    </row>
    <row r="79" spans="1:20" ht="1.5" customHeight="1" x14ac:dyDescent="0.2">
      <c r="A79" s="27">
        <v>16</v>
      </c>
      <c r="B79" s="27" t="s">
        <v>49</v>
      </c>
    </row>
    <row r="80" spans="1:20"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5">
    <mergeCell ref="N2:W2"/>
    <mergeCell ref="J4:P4"/>
    <mergeCell ref="Q4:U4"/>
    <mergeCell ref="D5:I5"/>
    <mergeCell ref="Y1:Z1"/>
    <mergeCell ref="A1:W1"/>
    <mergeCell ref="A2:M2"/>
    <mergeCell ref="A5:B5"/>
    <mergeCell ref="J5:P5"/>
    <mergeCell ref="A7:A8"/>
    <mergeCell ref="B7:C7"/>
    <mergeCell ref="A4:B4"/>
    <mergeCell ref="D4:I4"/>
    <mergeCell ref="P7:P8"/>
    <mergeCell ref="Q7:Q8"/>
    <mergeCell ref="Q5:U5"/>
    <mergeCell ref="U7:V7"/>
    <mergeCell ref="W7:W8"/>
    <mergeCell ref="M7:M8"/>
    <mergeCell ref="N7:N8"/>
    <mergeCell ref="D7:H7"/>
    <mergeCell ref="I7:L7"/>
    <mergeCell ref="R7:S7"/>
    <mergeCell ref="T7:T8"/>
    <mergeCell ref="O7:O8"/>
  </mergeCells>
  <phoneticPr fontId="0" type="noConversion"/>
  <conditionalFormatting sqref="A9:C58">
    <cfRule type="cellIs" dxfId="23" priority="1" stopIfTrue="1" operator="equal">
      <formula>0</formula>
    </cfRule>
  </conditionalFormatting>
  <conditionalFormatting sqref="U9:U58">
    <cfRule type="cellIs" dxfId="22" priority="2" stopIfTrue="1" operator="lessThan">
      <formula>1</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8"/>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ANASAYFA!E16</f>
        <v>Bilişim Teknolojileri ve Yazılım</v>
      </c>
      <c r="E5" s="481"/>
      <c r="F5" s="481"/>
      <c r="G5" s="481"/>
      <c r="H5" s="481"/>
      <c r="I5" s="489" t="str">
        <f>ANASAYFA!$F$16</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W1:X1"/>
    <mergeCell ref="W2:X2"/>
    <mergeCell ref="I4:P4"/>
    <mergeCell ref="I5:P5"/>
    <mergeCell ref="S5:U5"/>
    <mergeCell ref="A1:U1"/>
    <mergeCell ref="A4:B4"/>
    <mergeCell ref="A2:H2"/>
    <mergeCell ref="A5:B5"/>
    <mergeCell ref="Q7:Q8"/>
    <mergeCell ref="I2:U2"/>
    <mergeCell ref="S4:U4"/>
    <mergeCell ref="D4:H4"/>
    <mergeCell ref="A7:A8"/>
    <mergeCell ref="B7:C7"/>
    <mergeCell ref="D5:H5"/>
    <mergeCell ref="D7:H7"/>
    <mergeCell ref="B64:C64"/>
    <mergeCell ref="G62:H62"/>
    <mergeCell ref="I62:L62"/>
    <mergeCell ref="B60:C60"/>
    <mergeCell ref="B61:C61"/>
    <mergeCell ref="B62:C62"/>
    <mergeCell ref="B63:C63"/>
    <mergeCell ref="E64:J64"/>
    <mergeCell ref="R63:U63"/>
    <mergeCell ref="R64:U64"/>
    <mergeCell ref="K64:P64"/>
    <mergeCell ref="S7:S8"/>
    <mergeCell ref="R7:R8"/>
    <mergeCell ref="T7:U7"/>
    <mergeCell ref="I7:L7"/>
    <mergeCell ref="M7:P7"/>
    <mergeCell ref="R61:U61"/>
    <mergeCell ref="R62:U62"/>
  </mergeCells>
  <phoneticPr fontId="0" type="noConversion"/>
  <conditionalFormatting sqref="A9:C58">
    <cfRule type="cellIs" dxfId="21"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9"/>
  <dimension ref="A1:AK163"/>
  <sheetViews>
    <sheetView workbookViewId="0">
      <pane xSplit="3" ySplit="8" topLeftCell="E9" activePane="bottomRight" state="frozen"/>
      <selection activeCell="E64" sqref="E64:P64"/>
      <selection pane="topRight" activeCell="E64" sqref="E64:P64"/>
      <selection pane="bottomLeft" activeCell="E64" sqref="E64:P64"/>
      <selection pane="bottomRight" activeCell="E14" sqref="E14"/>
    </sheetView>
  </sheetViews>
  <sheetFormatPr defaultRowHeight="12.75" x14ac:dyDescent="0.2"/>
  <cols>
    <col min="1" max="1" width="2.85546875" style="27" customWidth="1"/>
    <col min="2" max="2" width="4.42578125" style="27" customWidth="1"/>
    <col min="3" max="3" width="17.5703125" style="27" customWidth="1"/>
    <col min="4" max="4" width="3.28515625" style="27" hidden="1" customWidth="1"/>
    <col min="5" max="5" width="70.28515625" style="27" customWidth="1"/>
    <col min="6" max="9" width="3.285156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ANASAYFA!E16</f>
        <v>Bilişim Teknolojileri ve Yazılım</v>
      </c>
      <c r="E5" s="481"/>
      <c r="F5" s="481"/>
      <c r="G5" s="481"/>
      <c r="H5" s="481"/>
      <c r="I5" s="70"/>
      <c r="J5" s="515" t="str">
        <f>ANASAYFA!F16</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c r="E13" s="477" t="s">
        <v>901</v>
      </c>
      <c r="F13" s="7"/>
      <c r="G13" s="15"/>
      <c r="H13" s="456">
        <f t="shared" si="10"/>
        <v>0</v>
      </c>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901</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919</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7"/>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7"/>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7"/>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7"/>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7"/>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7"/>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7"/>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7"/>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7"/>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7"/>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7"/>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7"/>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7"/>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7"/>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7"/>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7"/>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7"/>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7"/>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7"/>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8"/>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20" priority="1" stopIfTrue="1" operator="lessThan">
      <formula>1</formula>
    </cfRule>
  </conditionalFormatting>
  <conditionalFormatting sqref="A9:C58">
    <cfRule type="cellIs" dxfId="19"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0"/>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ANASAYFA!E17</f>
        <v>Rehberlik ve Kariyer Planlama</v>
      </c>
      <c r="E5" s="481"/>
      <c r="F5" s="481"/>
      <c r="G5" s="481"/>
      <c r="H5" s="481"/>
      <c r="I5" s="489" t="str">
        <f>ANASAYFA!$F$17</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18"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1"/>
  <dimension ref="A1:AK163"/>
  <sheetViews>
    <sheetView workbookViewId="0">
      <pane xSplit="3" ySplit="8" topLeftCell="E9" activePane="bottomRight" state="frozen"/>
      <selection activeCell="E64" sqref="E64:P64"/>
      <selection pane="topRight" activeCell="E64" sqref="E64:P64"/>
      <selection pane="bottomLeft" activeCell="E64" sqref="E64:P64"/>
      <selection pane="bottomRight" activeCell="E15" sqref="E15"/>
    </sheetView>
  </sheetViews>
  <sheetFormatPr defaultRowHeight="12.75" x14ac:dyDescent="0.2"/>
  <cols>
    <col min="1" max="1" width="2.85546875" style="27" customWidth="1"/>
    <col min="2" max="2" width="4.42578125" style="27" customWidth="1"/>
    <col min="3" max="3" width="17.5703125" style="27" customWidth="1"/>
    <col min="4" max="4" width="0.28515625" style="27" hidden="1" customWidth="1"/>
    <col min="5" max="5" width="70.5703125" style="27" customWidth="1"/>
    <col min="6" max="9" width="3.285156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ANASAYFA!E17</f>
        <v>Rehberlik ve Kariyer Planlama</v>
      </c>
      <c r="E5" s="481"/>
      <c r="F5" s="481"/>
      <c r="G5" s="481"/>
      <c r="H5" s="481"/>
      <c r="I5" s="70"/>
      <c r="J5" s="515" t="str">
        <f>ANASAYFA!F17</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c r="E13" s="477" t="s">
        <v>901</v>
      </c>
      <c r="F13" s="7"/>
      <c r="G13" s="15"/>
      <c r="H13" s="456">
        <f t="shared" si="10"/>
        <v>0</v>
      </c>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901</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901</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7"/>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7"/>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7"/>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7"/>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7"/>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7"/>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7"/>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7"/>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7"/>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7"/>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7"/>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7"/>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7"/>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7"/>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7"/>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7"/>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7"/>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7"/>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7"/>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8"/>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17" priority="1" stopIfTrue="1" operator="lessThan">
      <formula>1</formula>
    </cfRule>
  </conditionalFormatting>
  <conditionalFormatting sqref="A9:C58">
    <cfRule type="cellIs" dxfId="16"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2"/>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E64" sqref="E64:P64"/>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ANASAYFA!E18</f>
        <v>Okul İdaresi</v>
      </c>
      <c r="E5" s="481"/>
      <c r="F5" s="481"/>
      <c r="G5" s="481"/>
      <c r="H5" s="481"/>
      <c r="I5" s="489" t="str">
        <f>ANASAYFA!$F$18</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15"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3"/>
  <dimension ref="A1:AK163"/>
  <sheetViews>
    <sheetView workbookViewId="0">
      <pane xSplit="3" ySplit="8" topLeftCell="E9" activePane="bottomRight" state="frozen"/>
      <selection activeCell="E64" sqref="E64:P64"/>
      <selection pane="topRight" activeCell="E64" sqref="E64:P64"/>
      <selection pane="bottomLeft" activeCell="E64" sqref="E64:P64"/>
      <selection pane="bottomRight" activeCell="E14" sqref="E14"/>
    </sheetView>
  </sheetViews>
  <sheetFormatPr defaultRowHeight="12.75" x14ac:dyDescent="0.2"/>
  <cols>
    <col min="1" max="1" width="2.85546875" style="27" customWidth="1"/>
    <col min="2" max="2" width="4.42578125" style="27" customWidth="1"/>
    <col min="3" max="3" width="17.5703125" style="27" customWidth="1"/>
    <col min="4" max="4" width="3.28515625" style="27" hidden="1" customWidth="1"/>
    <col min="5" max="5" width="70.5703125" style="27" customWidth="1"/>
    <col min="6" max="6" width="0.28515625" style="27" customWidth="1"/>
    <col min="7" max="9" width="3.285156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ANASAYFA!E18</f>
        <v>Okul İdaresi</v>
      </c>
      <c r="E5" s="481"/>
      <c r="F5" s="481"/>
      <c r="G5" s="481"/>
      <c r="H5" s="481"/>
      <c r="I5" s="70"/>
      <c r="J5" s="515" t="str">
        <f>ANASAYFA!F18</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c r="E13" s="477" t="s">
        <v>901</v>
      </c>
      <c r="F13" s="7"/>
      <c r="G13" s="15"/>
      <c r="H13" s="456">
        <f t="shared" si="10"/>
        <v>0</v>
      </c>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901</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901</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478"/>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478"/>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7"/>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7"/>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7"/>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7"/>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7"/>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7"/>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7"/>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7"/>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7"/>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7"/>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7"/>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7"/>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7"/>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7"/>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7"/>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7"/>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7"/>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8"/>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14" priority="1" stopIfTrue="1" operator="lessThan">
      <formula>1</formula>
    </cfRule>
  </conditionalFormatting>
  <conditionalFormatting sqref="A9:C58">
    <cfRule type="cellIs" dxfId="13"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7"/>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D9" sqref="D9"/>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t="str">
        <f>ANASAYFA!E19</f>
        <v>Şube Rehber Öğretmen</v>
      </c>
      <c r="E5" s="481"/>
      <c r="F5" s="481"/>
      <c r="G5" s="481"/>
      <c r="H5" s="481"/>
      <c r="I5" s="489" t="str">
        <f>ANASAYFA!$F$19</f>
        <v>Naşit YILMAZ</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Naşit YILMAZ</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B63:C63"/>
    <mergeCell ref="B64:C64"/>
    <mergeCell ref="A4:B4"/>
    <mergeCell ref="B60:C60"/>
    <mergeCell ref="B61:C61"/>
    <mergeCell ref="B62:C62"/>
    <mergeCell ref="E64:J64"/>
    <mergeCell ref="K64:P64"/>
    <mergeCell ref="W1:X1"/>
    <mergeCell ref="W2:X2"/>
    <mergeCell ref="I4:P4"/>
    <mergeCell ref="I5:P5"/>
    <mergeCell ref="R64:U64"/>
    <mergeCell ref="R61:U61"/>
    <mergeCell ref="R62:U62"/>
    <mergeCell ref="A1:U1"/>
    <mergeCell ref="A2:H2"/>
    <mergeCell ref="I2:U2"/>
    <mergeCell ref="S4:U4"/>
    <mergeCell ref="I7:L7"/>
    <mergeCell ref="M7:P7"/>
    <mergeCell ref="D4:H4"/>
    <mergeCell ref="S5:U5"/>
    <mergeCell ref="A5:B5"/>
    <mergeCell ref="A7:A8"/>
    <mergeCell ref="B7:C7"/>
    <mergeCell ref="Q7:Q8"/>
    <mergeCell ref="D5:H5"/>
    <mergeCell ref="D7:H7"/>
    <mergeCell ref="R63:U63"/>
    <mergeCell ref="S7:S8"/>
    <mergeCell ref="R7:R8"/>
    <mergeCell ref="T7:U7"/>
    <mergeCell ref="G62:H62"/>
    <mergeCell ref="I62:L62"/>
  </mergeCells>
  <phoneticPr fontId="0" type="noConversion"/>
  <conditionalFormatting sqref="A9:C58">
    <cfRule type="cellIs" dxfId="12"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5"/>
  <dimension ref="A1:AK163"/>
  <sheetViews>
    <sheetView workbookViewId="0">
      <pane xSplit="3" ySplit="8" topLeftCell="E9" activePane="bottomRight" state="frozen"/>
      <selection activeCell="E64" sqref="E64:P64"/>
      <selection pane="topRight" activeCell="E64" sqref="E64:P64"/>
      <selection pane="bottomLeft" activeCell="E64" sqref="E64:P64"/>
      <selection pane="bottomRight" activeCell="O34" sqref="O34"/>
    </sheetView>
  </sheetViews>
  <sheetFormatPr defaultRowHeight="12.75" x14ac:dyDescent="0.2"/>
  <cols>
    <col min="1" max="1" width="2.85546875" style="27" customWidth="1"/>
    <col min="2" max="2" width="4.42578125" style="27" customWidth="1"/>
    <col min="3" max="3" width="17.5703125" style="27" customWidth="1"/>
    <col min="4" max="4" width="0.28515625" style="27" hidden="1" customWidth="1"/>
    <col min="5" max="5" width="71.140625" style="27" customWidth="1"/>
    <col min="6" max="8" width="3.28515625" style="27" hidden="1" customWidth="1"/>
    <col min="9" max="9" width="4.42578125" style="27" hidden="1" customWidth="1"/>
    <col min="10" max="17" width="3.28515625" style="27" customWidth="1"/>
    <col min="18" max="18" width="3.5703125" style="27" customWidth="1"/>
    <col min="19" max="19" width="4.5703125" style="27" hidden="1" customWidth="1"/>
    <col min="20" max="20" width="3" style="27" customWidth="1"/>
    <col min="21" max="21" width="4.85546875" style="27" customWidth="1"/>
    <col min="22" max="22" width="3.7109375" style="27" customWidth="1"/>
    <col min="23" max="23" width="3.140625" style="27" customWidth="1"/>
    <col min="24" max="24" width="5" style="27" customWidth="1"/>
    <col min="25" max="25" width="3.28515625" style="27" customWidth="1"/>
    <col min="26" max="35" width="2.7109375" style="27" hidden="1" customWidth="1"/>
    <col min="36" max="37" width="4.5703125" style="27" hidden="1" customWidth="1"/>
    <col min="38" max="16384" width="9.140625" style="27"/>
  </cols>
  <sheetData>
    <row r="1" spans="1:35" ht="21" customHeight="1" x14ac:dyDescent="0.25">
      <c r="A1" s="519" t="s">
        <v>802</v>
      </c>
      <c r="B1" s="519"/>
      <c r="C1" s="519"/>
      <c r="D1" s="519"/>
      <c r="E1" s="519"/>
      <c r="F1" s="519"/>
      <c r="G1" s="519"/>
      <c r="H1" s="519"/>
      <c r="I1" s="519"/>
      <c r="J1" s="519"/>
      <c r="K1" s="519"/>
      <c r="L1" s="519"/>
      <c r="M1" s="519"/>
      <c r="N1" s="519"/>
      <c r="O1" s="519"/>
      <c r="P1" s="519"/>
      <c r="Q1" s="519"/>
      <c r="R1" s="519"/>
      <c r="S1" s="519"/>
      <c r="T1" s="519"/>
      <c r="U1" s="519"/>
      <c r="V1" s="519"/>
      <c r="W1" s="519"/>
      <c r="X1" s="519"/>
      <c r="Y1" s="519"/>
      <c r="AA1" s="587"/>
      <c r="AB1" s="588"/>
    </row>
    <row r="2" spans="1:35" ht="17.25" customHeight="1" x14ac:dyDescent="0.25">
      <c r="A2" s="520" t="str">
        <f>ANASAYFA!$K$5</f>
        <v>2018-2019 Eğitim Öğretim Yılı</v>
      </c>
      <c r="B2" s="520"/>
      <c r="C2" s="520"/>
      <c r="D2" s="520"/>
      <c r="E2" s="520"/>
      <c r="F2" s="520"/>
      <c r="G2" s="520"/>
      <c r="H2" s="520"/>
      <c r="I2" s="520"/>
      <c r="J2" s="520"/>
      <c r="K2" s="521" t="str">
        <f>ANASAYFA!$K$6</f>
        <v>Vehbi Akyar İlkokulu</v>
      </c>
      <c r="L2" s="521"/>
      <c r="M2" s="521"/>
      <c r="N2" s="521"/>
      <c r="O2" s="521"/>
      <c r="P2" s="521"/>
      <c r="Q2" s="521"/>
      <c r="R2" s="521"/>
      <c r="S2" s="521"/>
      <c r="T2" s="521"/>
      <c r="U2" s="521"/>
      <c r="V2" s="521"/>
      <c r="W2" s="521"/>
      <c r="X2" s="521"/>
      <c r="Y2" s="521"/>
    </row>
    <row r="3" spans="1:35" ht="5.25" customHeight="1" x14ac:dyDescent="0.25">
      <c r="A3" s="29"/>
      <c r="B3" s="29"/>
      <c r="C3" s="29"/>
      <c r="D3" s="29"/>
      <c r="E3" s="29"/>
      <c r="F3" s="29"/>
      <c r="G3" s="29"/>
      <c r="H3" s="29"/>
      <c r="I3" s="29"/>
      <c r="J3" s="29"/>
      <c r="K3" s="29"/>
      <c r="L3" s="29"/>
      <c r="M3" s="29"/>
      <c r="N3" s="29"/>
      <c r="O3" s="29"/>
      <c r="P3" s="29"/>
      <c r="Q3" s="29"/>
      <c r="R3" s="29"/>
      <c r="S3" s="29"/>
      <c r="T3" s="29"/>
      <c r="U3" s="29"/>
    </row>
    <row r="4" spans="1:35" ht="16.5" customHeight="1" x14ac:dyDescent="0.2">
      <c r="A4" s="488" t="s">
        <v>7</v>
      </c>
      <c r="B4" s="488"/>
      <c r="C4" s="30" t="s">
        <v>6</v>
      </c>
      <c r="D4" s="488" t="s">
        <v>8</v>
      </c>
      <c r="E4" s="488"/>
      <c r="F4" s="488"/>
      <c r="G4" s="488"/>
      <c r="H4" s="488"/>
      <c r="I4" s="31"/>
      <c r="J4" s="488" t="s">
        <v>9</v>
      </c>
      <c r="K4" s="488"/>
      <c r="L4" s="488"/>
      <c r="M4" s="488"/>
      <c r="N4" s="488"/>
      <c r="O4" s="488"/>
      <c r="P4" s="488"/>
      <c r="Q4" s="488"/>
      <c r="R4" s="488"/>
      <c r="S4" s="488" t="s">
        <v>10</v>
      </c>
      <c r="T4" s="488"/>
      <c r="U4" s="488"/>
      <c r="V4" s="488"/>
      <c r="W4" s="488"/>
    </row>
    <row r="5" spans="1:35" ht="15.75" customHeight="1" x14ac:dyDescent="0.2">
      <c r="A5" s="489">
        <f>ANASAYFA!$L$13</f>
        <v>7</v>
      </c>
      <c r="B5" s="489"/>
      <c r="C5" s="33" t="str">
        <f>ANASAYFA!$L$14</f>
        <v>A</v>
      </c>
      <c r="D5" s="481" t="str">
        <f>ANASAYFA!E19</f>
        <v>Şube Rehber Öğretmen</v>
      </c>
      <c r="E5" s="481"/>
      <c r="F5" s="481"/>
      <c r="G5" s="481"/>
      <c r="H5" s="481"/>
      <c r="I5" s="70"/>
      <c r="J5" s="515" t="str">
        <f>ANASAYFA!F19</f>
        <v>Naşit YILMAZ</v>
      </c>
      <c r="K5" s="515"/>
      <c r="L5" s="515"/>
      <c r="M5" s="515"/>
      <c r="N5" s="515"/>
      <c r="O5" s="515"/>
      <c r="P5" s="515"/>
      <c r="Q5" s="515"/>
      <c r="R5" s="515" t="str">
        <f>T(ANASAYFA!$L$7)</f>
        <v>01/03/2019</v>
      </c>
      <c r="S5" s="577" t="str">
        <f>T(ANASAYFA!$L$7)</f>
        <v>01/03/2019</v>
      </c>
      <c r="T5" s="577"/>
      <c r="U5" s="577"/>
      <c r="V5" s="577"/>
      <c r="W5" s="577"/>
    </row>
    <row r="6" spans="1:35" ht="6.75" customHeight="1" thickBot="1" x14ac:dyDescent="0.25">
      <c r="A6" s="26"/>
      <c r="B6" s="26"/>
      <c r="C6" s="26"/>
      <c r="D6" s="26"/>
      <c r="E6" s="26"/>
      <c r="F6" s="26"/>
      <c r="G6" s="26"/>
      <c r="H6" s="26"/>
      <c r="I6" s="26"/>
      <c r="J6" s="26"/>
      <c r="K6" s="26"/>
      <c r="L6" s="26"/>
      <c r="M6" s="26"/>
      <c r="N6" s="26"/>
      <c r="O6" s="26"/>
      <c r="P6" s="26"/>
      <c r="Q6" s="26"/>
      <c r="R6" s="26"/>
      <c r="S6" s="26"/>
      <c r="T6" s="26"/>
      <c r="U6" s="26"/>
    </row>
    <row r="7" spans="1:35" ht="25.5" customHeight="1" x14ac:dyDescent="0.2">
      <c r="A7" s="581" t="s">
        <v>11</v>
      </c>
      <c r="B7" s="583" t="s">
        <v>12</v>
      </c>
      <c r="C7" s="584"/>
      <c r="D7" s="596" t="s">
        <v>794</v>
      </c>
      <c r="E7" s="597"/>
      <c r="F7" s="597"/>
      <c r="G7" s="597"/>
      <c r="H7" s="598"/>
      <c r="I7" s="590"/>
      <c r="J7" s="590"/>
      <c r="K7" s="590"/>
      <c r="L7" s="590"/>
      <c r="M7" s="590"/>
      <c r="N7" s="590"/>
      <c r="O7" s="590"/>
      <c r="P7" s="590"/>
      <c r="Q7" s="595"/>
      <c r="R7" s="592"/>
      <c r="S7" s="592"/>
      <c r="T7" s="590"/>
      <c r="U7" s="591"/>
      <c r="V7" s="592"/>
      <c r="W7" s="593"/>
      <c r="X7" s="593"/>
      <c r="Y7" s="592"/>
    </row>
    <row r="8" spans="1:35" ht="18" customHeight="1" thickBot="1" x14ac:dyDescent="0.25">
      <c r="A8" s="582"/>
      <c r="B8" s="71" t="s">
        <v>15</v>
      </c>
      <c r="C8" s="72" t="s">
        <v>16</v>
      </c>
      <c r="D8" s="73">
        <v>1</v>
      </c>
      <c r="E8" s="71" t="s">
        <v>894</v>
      </c>
      <c r="F8" s="71">
        <v>3</v>
      </c>
      <c r="G8" s="72">
        <v>4</v>
      </c>
      <c r="H8" s="455" t="s">
        <v>142</v>
      </c>
      <c r="I8" s="447"/>
      <c r="J8" s="447"/>
      <c r="K8" s="447"/>
      <c r="L8" s="447"/>
      <c r="M8" s="447"/>
      <c r="N8" s="447"/>
      <c r="O8" s="447"/>
      <c r="P8" s="447"/>
      <c r="Q8" s="595"/>
      <c r="R8" s="594"/>
      <c r="S8" s="592"/>
      <c r="T8" s="445"/>
      <c r="U8" s="446"/>
      <c r="V8" s="592"/>
      <c r="W8" s="448"/>
      <c r="X8" s="448"/>
      <c r="Y8" s="594"/>
      <c r="Z8" s="36"/>
      <c r="AA8" s="26"/>
      <c r="AB8" s="26"/>
      <c r="AC8" s="26"/>
      <c r="AD8" s="26"/>
      <c r="AE8" s="26"/>
      <c r="AF8" s="26"/>
      <c r="AG8" s="26"/>
      <c r="AH8" s="26"/>
      <c r="AI8" s="26"/>
    </row>
    <row r="9" spans="1:35" ht="35.1" customHeight="1" x14ac:dyDescent="0.2">
      <c r="A9" s="216">
        <f>'1a'!$A9</f>
        <v>1</v>
      </c>
      <c r="B9" s="74">
        <f>'1a'!$B9</f>
        <v>1</v>
      </c>
      <c r="C9" s="75" t="str">
        <f>'1a'!$C9</f>
        <v>TEZCAN PARLAK</v>
      </c>
      <c r="D9" s="18"/>
      <c r="E9" s="477" t="s">
        <v>901</v>
      </c>
      <c r="F9" s="19"/>
      <c r="G9" s="20"/>
      <c r="H9" s="456">
        <f>IF(AA9&gt;0,ROUND(SUM(D9:G9)/AA9,0),IF(AA9=0,""))</f>
        <v>0</v>
      </c>
      <c r="I9" s="449"/>
      <c r="J9" s="449"/>
      <c r="K9" s="449"/>
      <c r="L9" s="449"/>
      <c r="M9" s="449"/>
      <c r="N9" s="449"/>
      <c r="O9" s="449"/>
      <c r="P9" s="64"/>
      <c r="Q9" s="64"/>
      <c r="R9" s="440"/>
      <c r="S9" s="440"/>
      <c r="T9" s="441"/>
      <c r="U9" s="79"/>
      <c r="V9" s="441"/>
      <c r="W9" s="442"/>
      <c r="X9" s="79"/>
      <c r="Y9" s="64"/>
      <c r="Z9" s="369">
        <f>7-COUNTBLANK(AC9:AI9)</f>
        <v>2</v>
      </c>
      <c r="AA9" s="369">
        <f>4-(COUNTBLANK(D9:G9)+COUNTIF(D9:G9,"R"))</f>
        <v>1</v>
      </c>
      <c r="AB9" s="26">
        <f>3-(COUNTBLANK(M9:O9)+COUNTIF(M9:O9,"R"))</f>
        <v>0</v>
      </c>
      <c r="AC9" s="369">
        <f>H9</f>
        <v>0</v>
      </c>
      <c r="AD9" s="26" t="str">
        <f>IF(I9="","",IF(I9="g",0,IF(I9="r","",I9)))</f>
        <v/>
      </c>
      <c r="AE9" s="26" t="str">
        <f>IF(J9="","",IF(J9="g",0,IF(J9="r","",J9)))</f>
        <v/>
      </c>
      <c r="AF9" s="26" t="str">
        <f>IF(K9="","",IF(K9="g",0,IF(K9="r","",K9)))</f>
        <v/>
      </c>
      <c r="AG9" s="26" t="str">
        <f>IF(L9="","",IF(L9="g",0,IF(L9="r","",L9)))</f>
        <v/>
      </c>
      <c r="AH9" s="26">
        <f>P9</f>
        <v>0</v>
      </c>
      <c r="AI9" s="26" t="str">
        <f>IF(Q9="","",IF(Q9="g",0,IF(Q9="r","",Q9)))</f>
        <v/>
      </c>
    </row>
    <row r="10" spans="1:35" ht="35.1" customHeight="1" x14ac:dyDescent="0.2">
      <c r="A10" s="218">
        <f>'1a'!$A10</f>
        <v>2</v>
      </c>
      <c r="B10" s="58">
        <f>'1a'!$B10</f>
        <v>2</v>
      </c>
      <c r="C10" s="77" t="str">
        <f>'1a'!$C10</f>
        <v>DURSUN ALİ KALAY</v>
      </c>
      <c r="D10" s="17"/>
      <c r="E10" s="477" t="s">
        <v>901</v>
      </c>
      <c r="F10" s="7"/>
      <c r="G10" s="15"/>
      <c r="H10" s="456">
        <f>IF(AA10&gt;0,ROUND(SUM(D10:G10)/AA10,0),IF(AA10=0,""))</f>
        <v>0</v>
      </c>
      <c r="I10" s="449"/>
      <c r="J10" s="449"/>
      <c r="K10" s="449"/>
      <c r="L10" s="449"/>
      <c r="M10" s="449"/>
      <c r="N10" s="449"/>
      <c r="O10" s="449"/>
      <c r="P10" s="64"/>
      <c r="Q10" s="64"/>
      <c r="R10" s="440"/>
      <c r="S10" s="440"/>
      <c r="T10" s="441"/>
      <c r="U10" s="79"/>
      <c r="V10" s="441"/>
      <c r="W10" s="442"/>
      <c r="X10" s="79"/>
      <c r="Y10" s="64"/>
      <c r="Z10" s="369">
        <f t="shared" ref="Z10:Z58" si="0">7-COUNTBLANK(AC10:AI10)</f>
        <v>2</v>
      </c>
      <c r="AA10" s="369">
        <f t="shared" ref="AA10:AA58" si="1">4-(COUNTBLANK(D10:G10)+COUNTIF(D10:G10,"R"))</f>
        <v>1</v>
      </c>
      <c r="AB10" s="26">
        <f t="shared" ref="AB10:AB58" si="2">3-(COUNTBLANK(M10:O10)+COUNTIF(M10:O10,"R"))</f>
        <v>0</v>
      </c>
      <c r="AC10" s="369">
        <f t="shared" ref="AC10:AC58" si="3">H10</f>
        <v>0</v>
      </c>
      <c r="AD10" s="26" t="str">
        <f t="shared" ref="AD10:AD58" si="4">IF(I10="","",IF(I10="g",0,IF(I10="r","",I10)))</f>
        <v/>
      </c>
      <c r="AE10" s="26" t="str">
        <f t="shared" ref="AE10:AE58" si="5">IF(J10="","",IF(J10="g",0,IF(J10="r","",J10)))</f>
        <v/>
      </c>
      <c r="AF10" s="26" t="str">
        <f t="shared" ref="AF10:AF58" si="6">IF(K10="","",IF(K10="g",0,IF(K10="r","",K10)))</f>
        <v/>
      </c>
      <c r="AG10" s="26" t="str">
        <f t="shared" ref="AG10:AG58" si="7">IF(L10="","",IF(L10="g",0,IF(L10="r","",L10)))</f>
        <v/>
      </c>
      <c r="AH10" s="26">
        <f t="shared" ref="AH10:AH58" si="8">P10</f>
        <v>0</v>
      </c>
      <c r="AI10" s="26" t="str">
        <f t="shared" ref="AI10:AI58" si="9">IF(Q10="","",IF(Q10="g",0,IF(Q10="r","",Q10)))</f>
        <v/>
      </c>
    </row>
    <row r="11" spans="1:35" ht="35.1" customHeight="1" x14ac:dyDescent="0.2">
      <c r="A11" s="218">
        <f>'1a'!$A11</f>
        <v>3</v>
      </c>
      <c r="B11" s="58">
        <f>'1a'!$B11</f>
        <v>3</v>
      </c>
      <c r="C11" s="77" t="str">
        <f>'1a'!$C11</f>
        <v>SELMA AYDIN</v>
      </c>
      <c r="D11" s="17"/>
      <c r="E11" s="477" t="s">
        <v>901</v>
      </c>
      <c r="F11" s="7"/>
      <c r="G11" s="15"/>
      <c r="H11" s="456">
        <f>IF(AA11&gt;0,ROUND(SUM(D11:G11)/AA11,0),IF(AA11=0,""))</f>
        <v>0</v>
      </c>
      <c r="I11" s="449"/>
      <c r="J11" s="449"/>
      <c r="K11" s="449"/>
      <c r="L11" s="449"/>
      <c r="M11" s="449"/>
      <c r="N11" s="449"/>
      <c r="O11" s="449"/>
      <c r="P11" s="64"/>
      <c r="Q11" s="64"/>
      <c r="R11" s="440"/>
      <c r="S11" s="440"/>
      <c r="T11" s="441"/>
      <c r="U11" s="79"/>
      <c r="V11" s="441"/>
      <c r="W11" s="442"/>
      <c r="X11" s="79"/>
      <c r="Y11" s="64"/>
      <c r="Z11" s="369">
        <f t="shared" si="0"/>
        <v>2</v>
      </c>
      <c r="AA11" s="369">
        <f t="shared" si="1"/>
        <v>1</v>
      </c>
      <c r="AB11" s="26">
        <f t="shared" si="2"/>
        <v>0</v>
      </c>
      <c r="AC11" s="369">
        <f t="shared" si="3"/>
        <v>0</v>
      </c>
      <c r="AD11" s="26" t="str">
        <f t="shared" si="4"/>
        <v/>
      </c>
      <c r="AE11" s="26" t="str">
        <f t="shared" si="5"/>
        <v/>
      </c>
      <c r="AF11" s="26" t="str">
        <f t="shared" si="6"/>
        <v/>
      </c>
      <c r="AG11" s="26" t="str">
        <f t="shared" si="7"/>
        <v/>
      </c>
      <c r="AH11" s="26">
        <f t="shared" si="8"/>
        <v>0</v>
      </c>
      <c r="AI11" s="26" t="str">
        <f t="shared" si="9"/>
        <v/>
      </c>
    </row>
    <row r="12" spans="1:35" ht="35.1" customHeight="1" x14ac:dyDescent="0.2">
      <c r="A12" s="218">
        <f>'1a'!$A12</f>
        <v>4</v>
      </c>
      <c r="B12" s="58">
        <f>'1a'!$B12</f>
        <v>4</v>
      </c>
      <c r="C12" s="77" t="str">
        <f>'1a'!$C12</f>
        <v>MURAT KARTAL</v>
      </c>
      <c r="D12" s="17"/>
      <c r="E12" s="477" t="s">
        <v>901</v>
      </c>
      <c r="F12" s="7"/>
      <c r="G12" s="15"/>
      <c r="H12" s="456">
        <f t="shared" ref="H12:H58" si="10">IF(AA12&gt;0,ROUND(SUM(D12:G12)/AA12,0),IF(AA12=0,""))</f>
        <v>0</v>
      </c>
      <c r="I12" s="449"/>
      <c r="J12" s="449"/>
      <c r="K12" s="449"/>
      <c r="L12" s="449"/>
      <c r="M12" s="449"/>
      <c r="N12" s="449"/>
      <c r="O12" s="449"/>
      <c r="P12" s="64"/>
      <c r="Q12" s="64"/>
      <c r="R12" s="440"/>
      <c r="S12" s="440"/>
      <c r="T12" s="441"/>
      <c r="U12" s="79"/>
      <c r="V12" s="441"/>
      <c r="W12" s="442"/>
      <c r="X12" s="79"/>
      <c r="Y12" s="64"/>
      <c r="Z12" s="369">
        <f t="shared" si="0"/>
        <v>2</v>
      </c>
      <c r="AA12" s="369">
        <f t="shared" si="1"/>
        <v>1</v>
      </c>
      <c r="AB12" s="26">
        <f t="shared" si="2"/>
        <v>0</v>
      </c>
      <c r="AC12" s="369">
        <f t="shared" si="3"/>
        <v>0</v>
      </c>
      <c r="AD12" s="26" t="str">
        <f t="shared" si="4"/>
        <v/>
      </c>
      <c r="AE12" s="26" t="str">
        <f t="shared" si="5"/>
        <v/>
      </c>
      <c r="AF12" s="26" t="str">
        <f t="shared" si="6"/>
        <v/>
      </c>
      <c r="AG12" s="26" t="str">
        <f t="shared" si="7"/>
        <v/>
      </c>
      <c r="AH12" s="26">
        <f t="shared" si="8"/>
        <v>0</v>
      </c>
      <c r="AI12" s="26" t="str">
        <f t="shared" si="9"/>
        <v/>
      </c>
    </row>
    <row r="13" spans="1:35" ht="35.1" customHeight="1" x14ac:dyDescent="0.2">
      <c r="A13" s="218">
        <f>'1a'!$A13</f>
        <v>5</v>
      </c>
      <c r="B13" s="58">
        <f>'1a'!$B13</f>
        <v>5</v>
      </c>
      <c r="C13" s="77" t="str">
        <f>'1a'!$C13</f>
        <v>ÖZCAN BAKAR</v>
      </c>
      <c r="D13" s="17"/>
      <c r="E13" s="477" t="s">
        <v>901</v>
      </c>
      <c r="F13" s="7"/>
      <c r="G13" s="15"/>
      <c r="H13" s="456">
        <f t="shared" si="10"/>
        <v>0</v>
      </c>
      <c r="I13" s="449"/>
      <c r="J13" s="449"/>
      <c r="K13" s="449"/>
      <c r="L13" s="449"/>
      <c r="M13" s="449"/>
      <c r="N13" s="449"/>
      <c r="O13" s="449"/>
      <c r="P13" s="64"/>
      <c r="Q13" s="64"/>
      <c r="R13" s="440"/>
      <c r="S13" s="440"/>
      <c r="T13" s="441"/>
      <c r="U13" s="79"/>
      <c r="V13" s="441"/>
      <c r="W13" s="442"/>
      <c r="X13" s="79"/>
      <c r="Y13" s="64"/>
      <c r="Z13" s="369">
        <f t="shared" si="0"/>
        <v>2</v>
      </c>
      <c r="AA13" s="369">
        <f t="shared" si="1"/>
        <v>1</v>
      </c>
      <c r="AB13" s="26">
        <f t="shared" si="2"/>
        <v>0</v>
      </c>
      <c r="AC13" s="369">
        <f t="shared" si="3"/>
        <v>0</v>
      </c>
      <c r="AD13" s="26" t="str">
        <f t="shared" si="4"/>
        <v/>
      </c>
      <c r="AE13" s="26" t="str">
        <f t="shared" si="5"/>
        <v/>
      </c>
      <c r="AF13" s="26" t="str">
        <f t="shared" si="6"/>
        <v/>
      </c>
      <c r="AG13" s="26" t="str">
        <f t="shared" si="7"/>
        <v/>
      </c>
      <c r="AH13" s="26">
        <f t="shared" si="8"/>
        <v>0</v>
      </c>
      <c r="AI13" s="26" t="str">
        <f t="shared" si="9"/>
        <v/>
      </c>
    </row>
    <row r="14" spans="1:35" ht="35.1" customHeight="1" x14ac:dyDescent="0.2">
      <c r="A14" s="218">
        <f>'1a'!$A14</f>
        <v>6</v>
      </c>
      <c r="B14" s="58">
        <f>'1a'!$B14</f>
        <v>6</v>
      </c>
      <c r="C14" s="77" t="str">
        <f>'1a'!$C14</f>
        <v>ÖZLEM UR</v>
      </c>
      <c r="D14" s="17"/>
      <c r="E14" s="477" t="s">
        <v>901</v>
      </c>
      <c r="F14" s="7"/>
      <c r="G14" s="15"/>
      <c r="H14" s="456">
        <f t="shared" si="10"/>
        <v>0</v>
      </c>
      <c r="I14" s="449"/>
      <c r="J14" s="449"/>
      <c r="K14" s="449"/>
      <c r="L14" s="449"/>
      <c r="M14" s="449"/>
      <c r="N14" s="449"/>
      <c r="O14" s="449"/>
      <c r="P14" s="64"/>
      <c r="Q14" s="64"/>
      <c r="R14" s="440"/>
      <c r="S14" s="440"/>
      <c r="T14" s="441"/>
      <c r="U14" s="79"/>
      <c r="V14" s="441"/>
      <c r="W14" s="442"/>
      <c r="X14" s="79"/>
      <c r="Y14" s="64"/>
      <c r="Z14" s="369">
        <f t="shared" si="0"/>
        <v>2</v>
      </c>
      <c r="AA14" s="369">
        <f t="shared" si="1"/>
        <v>1</v>
      </c>
      <c r="AB14" s="26">
        <f t="shared" si="2"/>
        <v>0</v>
      </c>
      <c r="AC14" s="369">
        <f t="shared" si="3"/>
        <v>0</v>
      </c>
      <c r="AD14" s="26" t="str">
        <f t="shared" si="4"/>
        <v/>
      </c>
      <c r="AE14" s="26" t="str">
        <f t="shared" si="5"/>
        <v/>
      </c>
      <c r="AF14" s="26" t="str">
        <f t="shared" si="6"/>
        <v/>
      </c>
      <c r="AG14" s="26" t="str">
        <f t="shared" si="7"/>
        <v/>
      </c>
      <c r="AH14" s="26">
        <f t="shared" si="8"/>
        <v>0</v>
      </c>
      <c r="AI14" s="26" t="str">
        <f t="shared" si="9"/>
        <v/>
      </c>
    </row>
    <row r="15" spans="1:35" ht="35.1" customHeight="1" x14ac:dyDescent="0.2">
      <c r="A15" s="218">
        <f>'1a'!$A15</f>
        <v>7</v>
      </c>
      <c r="B15" s="58">
        <f>'1a'!$B15</f>
        <v>7</v>
      </c>
      <c r="C15" s="77" t="str">
        <f>'1a'!$C15</f>
        <v>BÜŞRA BÜYÜKOK</v>
      </c>
      <c r="D15" s="17"/>
      <c r="E15" s="477" t="s">
        <v>901</v>
      </c>
      <c r="F15" s="7"/>
      <c r="G15" s="15"/>
      <c r="H15" s="456">
        <f t="shared" si="10"/>
        <v>0</v>
      </c>
      <c r="I15" s="449"/>
      <c r="J15" s="449"/>
      <c r="K15" s="449"/>
      <c r="L15" s="449"/>
      <c r="M15" s="449"/>
      <c r="N15" s="449"/>
      <c r="O15" s="449"/>
      <c r="P15" s="64"/>
      <c r="Q15" s="64"/>
      <c r="R15" s="440"/>
      <c r="S15" s="440"/>
      <c r="T15" s="441"/>
      <c r="U15" s="79"/>
      <c r="V15" s="441"/>
      <c r="W15" s="442"/>
      <c r="X15" s="79"/>
      <c r="Y15" s="64"/>
      <c r="Z15" s="369">
        <f t="shared" si="0"/>
        <v>2</v>
      </c>
      <c r="AA15" s="369">
        <f t="shared" si="1"/>
        <v>1</v>
      </c>
      <c r="AB15" s="26">
        <f t="shared" si="2"/>
        <v>0</v>
      </c>
      <c r="AC15" s="369">
        <f t="shared" si="3"/>
        <v>0</v>
      </c>
      <c r="AD15" s="26" t="str">
        <f t="shared" si="4"/>
        <v/>
      </c>
      <c r="AE15" s="26" t="str">
        <f t="shared" si="5"/>
        <v/>
      </c>
      <c r="AF15" s="26" t="str">
        <f t="shared" si="6"/>
        <v/>
      </c>
      <c r="AG15" s="26" t="str">
        <f t="shared" si="7"/>
        <v/>
      </c>
      <c r="AH15" s="26">
        <f t="shared" si="8"/>
        <v>0</v>
      </c>
      <c r="AI15" s="26" t="str">
        <f t="shared" si="9"/>
        <v/>
      </c>
    </row>
    <row r="16" spans="1:35" ht="35.1" customHeight="1" x14ac:dyDescent="0.2">
      <c r="A16" s="218">
        <f>'1a'!$A16</f>
        <v>8</v>
      </c>
      <c r="B16" s="58">
        <f>'1a'!$B16</f>
        <v>8</v>
      </c>
      <c r="C16" s="77" t="str">
        <f>'1a'!$C16</f>
        <v>ELİF TOK</v>
      </c>
      <c r="D16" s="17"/>
      <c r="E16" s="477" t="s">
        <v>901</v>
      </c>
      <c r="F16" s="7"/>
      <c r="G16" s="15"/>
      <c r="H16" s="456">
        <f t="shared" si="10"/>
        <v>0</v>
      </c>
      <c r="I16" s="449"/>
      <c r="J16" s="449"/>
      <c r="K16" s="449"/>
      <c r="L16" s="449"/>
      <c r="M16" s="449"/>
      <c r="N16" s="449"/>
      <c r="O16" s="449"/>
      <c r="P16" s="64"/>
      <c r="Q16" s="64"/>
      <c r="R16" s="440"/>
      <c r="S16" s="440"/>
      <c r="T16" s="441"/>
      <c r="U16" s="79"/>
      <c r="V16" s="441"/>
      <c r="W16" s="442"/>
      <c r="X16" s="79"/>
      <c r="Y16" s="64"/>
      <c r="Z16" s="369">
        <f t="shared" si="0"/>
        <v>2</v>
      </c>
      <c r="AA16" s="369">
        <f t="shared" si="1"/>
        <v>1</v>
      </c>
      <c r="AB16" s="26">
        <f t="shared" si="2"/>
        <v>0</v>
      </c>
      <c r="AC16" s="369">
        <f t="shared" si="3"/>
        <v>0</v>
      </c>
      <c r="AD16" s="26" t="str">
        <f t="shared" si="4"/>
        <v/>
      </c>
      <c r="AE16" s="26" t="str">
        <f t="shared" si="5"/>
        <v/>
      </c>
      <c r="AF16" s="26" t="str">
        <f t="shared" si="6"/>
        <v/>
      </c>
      <c r="AG16" s="26" t="str">
        <f t="shared" si="7"/>
        <v/>
      </c>
      <c r="AH16" s="26">
        <f t="shared" si="8"/>
        <v>0</v>
      </c>
      <c r="AI16" s="26" t="str">
        <f t="shared" si="9"/>
        <v/>
      </c>
    </row>
    <row r="17" spans="1:35" ht="35.1" customHeight="1" x14ac:dyDescent="0.2">
      <c r="A17" s="218">
        <f>'1a'!$A17</f>
        <v>9</v>
      </c>
      <c r="B17" s="58">
        <f>'1a'!$B17</f>
        <v>9</v>
      </c>
      <c r="C17" s="77" t="str">
        <f>'1a'!$C17</f>
        <v>ELİF GÖL</v>
      </c>
      <c r="D17" s="17"/>
      <c r="E17" s="477" t="s">
        <v>901</v>
      </c>
      <c r="F17" s="7"/>
      <c r="G17" s="15"/>
      <c r="H17" s="456">
        <f t="shared" si="10"/>
        <v>0</v>
      </c>
      <c r="I17" s="449"/>
      <c r="J17" s="449"/>
      <c r="K17" s="449"/>
      <c r="L17" s="449"/>
      <c r="M17" s="449"/>
      <c r="N17" s="449"/>
      <c r="O17" s="449"/>
      <c r="P17" s="64"/>
      <c r="Q17" s="64"/>
      <c r="R17" s="440"/>
      <c r="S17" s="440"/>
      <c r="T17" s="441"/>
      <c r="U17" s="79"/>
      <c r="V17" s="441"/>
      <c r="W17" s="442"/>
      <c r="X17" s="79"/>
      <c r="Y17" s="64"/>
      <c r="Z17" s="369">
        <f t="shared" si="0"/>
        <v>2</v>
      </c>
      <c r="AA17" s="369">
        <f t="shared" si="1"/>
        <v>1</v>
      </c>
      <c r="AB17" s="26">
        <f t="shared" si="2"/>
        <v>0</v>
      </c>
      <c r="AC17" s="369">
        <f t="shared" si="3"/>
        <v>0</v>
      </c>
      <c r="AD17" s="26" t="str">
        <f t="shared" si="4"/>
        <v/>
      </c>
      <c r="AE17" s="26" t="str">
        <f t="shared" si="5"/>
        <v/>
      </c>
      <c r="AF17" s="26" t="str">
        <f t="shared" si="6"/>
        <v/>
      </c>
      <c r="AG17" s="26" t="str">
        <f t="shared" si="7"/>
        <v/>
      </c>
      <c r="AH17" s="26">
        <f t="shared" si="8"/>
        <v>0</v>
      </c>
      <c r="AI17" s="26" t="str">
        <f t="shared" si="9"/>
        <v/>
      </c>
    </row>
    <row r="18" spans="1:35" ht="35.1" customHeight="1" x14ac:dyDescent="0.2">
      <c r="A18" s="218">
        <f>'1a'!$A18</f>
        <v>10</v>
      </c>
      <c r="B18" s="58">
        <f>'1a'!$B18</f>
        <v>10</v>
      </c>
      <c r="C18" s="77" t="str">
        <f>'1a'!$C18</f>
        <v>SUNA TOK</v>
      </c>
      <c r="D18" s="17"/>
      <c r="E18" s="477" t="s">
        <v>901</v>
      </c>
      <c r="F18" s="7"/>
      <c r="G18" s="15"/>
      <c r="H18" s="456">
        <f t="shared" si="10"/>
        <v>0</v>
      </c>
      <c r="I18" s="449"/>
      <c r="J18" s="449"/>
      <c r="K18" s="449"/>
      <c r="L18" s="449"/>
      <c r="M18" s="449"/>
      <c r="N18" s="449"/>
      <c r="O18" s="449"/>
      <c r="P18" s="64"/>
      <c r="Q18" s="64"/>
      <c r="R18" s="440"/>
      <c r="S18" s="440"/>
      <c r="T18" s="441"/>
      <c r="U18" s="79"/>
      <c r="V18" s="441"/>
      <c r="W18" s="442"/>
      <c r="X18" s="79"/>
      <c r="Y18" s="64"/>
      <c r="Z18" s="369">
        <f t="shared" si="0"/>
        <v>2</v>
      </c>
      <c r="AA18" s="369">
        <f t="shared" si="1"/>
        <v>1</v>
      </c>
      <c r="AB18" s="26">
        <f t="shared" si="2"/>
        <v>0</v>
      </c>
      <c r="AC18" s="369">
        <f t="shared" si="3"/>
        <v>0</v>
      </c>
      <c r="AD18" s="26" t="str">
        <f t="shared" si="4"/>
        <v/>
      </c>
      <c r="AE18" s="26" t="str">
        <f t="shared" si="5"/>
        <v/>
      </c>
      <c r="AF18" s="26" t="str">
        <f t="shared" si="6"/>
        <v/>
      </c>
      <c r="AG18" s="26" t="str">
        <f t="shared" si="7"/>
        <v/>
      </c>
      <c r="AH18" s="26">
        <f t="shared" si="8"/>
        <v>0</v>
      </c>
      <c r="AI18" s="26" t="str">
        <f t="shared" si="9"/>
        <v/>
      </c>
    </row>
    <row r="19" spans="1:35" ht="35.1" customHeight="1" x14ac:dyDescent="0.2">
      <c r="A19" s="218">
        <f>'1a'!$A19</f>
        <v>11</v>
      </c>
      <c r="B19" s="58">
        <f>'1a'!$B19</f>
        <v>11</v>
      </c>
      <c r="C19" s="77" t="str">
        <f>'1a'!$C19</f>
        <v>GÜLER DEMİR</v>
      </c>
      <c r="D19" s="17"/>
      <c r="E19" s="477" t="s">
        <v>901</v>
      </c>
      <c r="F19" s="7"/>
      <c r="G19" s="15"/>
      <c r="H19" s="456">
        <f t="shared" si="10"/>
        <v>0</v>
      </c>
      <c r="I19" s="449"/>
      <c r="J19" s="449"/>
      <c r="K19" s="449"/>
      <c r="L19" s="449"/>
      <c r="M19" s="449"/>
      <c r="N19" s="449"/>
      <c r="O19" s="449"/>
      <c r="P19" s="64"/>
      <c r="Q19" s="64"/>
      <c r="R19" s="440"/>
      <c r="S19" s="440"/>
      <c r="T19" s="441"/>
      <c r="U19" s="79"/>
      <c r="V19" s="441"/>
      <c r="W19" s="442"/>
      <c r="X19" s="79"/>
      <c r="Y19" s="64"/>
      <c r="Z19" s="369">
        <f t="shared" si="0"/>
        <v>2</v>
      </c>
      <c r="AA19" s="369">
        <f t="shared" si="1"/>
        <v>1</v>
      </c>
      <c r="AB19" s="26">
        <f t="shared" si="2"/>
        <v>0</v>
      </c>
      <c r="AC19" s="369">
        <f t="shared" si="3"/>
        <v>0</v>
      </c>
      <c r="AD19" s="26" t="str">
        <f t="shared" si="4"/>
        <v/>
      </c>
      <c r="AE19" s="26" t="str">
        <f t="shared" si="5"/>
        <v/>
      </c>
      <c r="AF19" s="26" t="str">
        <f t="shared" si="6"/>
        <v/>
      </c>
      <c r="AG19" s="26" t="str">
        <f t="shared" si="7"/>
        <v/>
      </c>
      <c r="AH19" s="26">
        <f t="shared" si="8"/>
        <v>0</v>
      </c>
      <c r="AI19" s="26" t="str">
        <f t="shared" si="9"/>
        <v/>
      </c>
    </row>
    <row r="20" spans="1:35" ht="35.1" customHeight="1" x14ac:dyDescent="0.2">
      <c r="A20" s="218">
        <f>'1a'!$A20</f>
        <v>12</v>
      </c>
      <c r="B20" s="58">
        <f>'1a'!$B20</f>
        <v>12</v>
      </c>
      <c r="C20" s="77" t="str">
        <f>'1a'!$C20</f>
        <v>DERYA BODUR</v>
      </c>
      <c r="D20" s="17"/>
      <c r="E20" s="477" t="s">
        <v>901</v>
      </c>
      <c r="F20" s="7"/>
      <c r="G20" s="15"/>
      <c r="H20" s="456">
        <f t="shared" si="10"/>
        <v>0</v>
      </c>
      <c r="I20" s="449"/>
      <c r="J20" s="449"/>
      <c r="K20" s="449"/>
      <c r="L20" s="449"/>
      <c r="M20" s="449"/>
      <c r="N20" s="449"/>
      <c r="O20" s="449"/>
      <c r="P20" s="64"/>
      <c r="Q20" s="64"/>
      <c r="R20" s="440"/>
      <c r="S20" s="440"/>
      <c r="T20" s="441"/>
      <c r="U20" s="79"/>
      <c r="V20" s="441"/>
      <c r="W20" s="442"/>
      <c r="X20" s="79"/>
      <c r="Y20" s="64"/>
      <c r="Z20" s="369">
        <f t="shared" si="0"/>
        <v>2</v>
      </c>
      <c r="AA20" s="369">
        <f t="shared" si="1"/>
        <v>1</v>
      </c>
      <c r="AB20" s="26">
        <f t="shared" si="2"/>
        <v>0</v>
      </c>
      <c r="AC20" s="369">
        <f t="shared" si="3"/>
        <v>0</v>
      </c>
      <c r="AD20" s="26" t="str">
        <f t="shared" si="4"/>
        <v/>
      </c>
      <c r="AE20" s="26" t="str">
        <f t="shared" si="5"/>
        <v/>
      </c>
      <c r="AF20" s="26" t="str">
        <f t="shared" si="6"/>
        <v/>
      </c>
      <c r="AG20" s="26" t="str">
        <f t="shared" si="7"/>
        <v/>
      </c>
      <c r="AH20" s="26">
        <f t="shared" si="8"/>
        <v>0</v>
      </c>
      <c r="AI20" s="26" t="str">
        <f t="shared" si="9"/>
        <v/>
      </c>
    </row>
    <row r="21" spans="1:35" ht="35.1" customHeight="1" x14ac:dyDescent="0.2">
      <c r="A21" s="218">
        <f>'1a'!$A21</f>
        <v>13</v>
      </c>
      <c r="B21" s="58">
        <f>'1a'!$B21</f>
        <v>13</v>
      </c>
      <c r="C21" s="77" t="str">
        <f>'1a'!$C21</f>
        <v>ALİ CAN ÖZÇİL</v>
      </c>
      <c r="D21" s="17"/>
      <c r="E21" s="477" t="s">
        <v>901</v>
      </c>
      <c r="F21" s="7"/>
      <c r="G21" s="15"/>
      <c r="H21" s="456">
        <f t="shared" si="10"/>
        <v>0</v>
      </c>
      <c r="I21" s="449"/>
      <c r="J21" s="449"/>
      <c r="K21" s="449"/>
      <c r="L21" s="449"/>
      <c r="M21" s="449"/>
      <c r="N21" s="449"/>
      <c r="O21" s="449"/>
      <c r="P21" s="64"/>
      <c r="Q21" s="64"/>
      <c r="R21" s="440"/>
      <c r="S21" s="440"/>
      <c r="T21" s="441"/>
      <c r="U21" s="79"/>
      <c r="V21" s="441"/>
      <c r="W21" s="442"/>
      <c r="X21" s="79"/>
      <c r="Y21" s="64"/>
      <c r="Z21" s="369">
        <f t="shared" si="0"/>
        <v>2</v>
      </c>
      <c r="AA21" s="369">
        <f t="shared" si="1"/>
        <v>1</v>
      </c>
      <c r="AB21" s="26">
        <f t="shared" si="2"/>
        <v>0</v>
      </c>
      <c r="AC21" s="369">
        <f t="shared" si="3"/>
        <v>0</v>
      </c>
      <c r="AD21" s="26" t="str">
        <f t="shared" si="4"/>
        <v/>
      </c>
      <c r="AE21" s="26" t="str">
        <f t="shared" si="5"/>
        <v/>
      </c>
      <c r="AF21" s="26" t="str">
        <f t="shared" si="6"/>
        <v/>
      </c>
      <c r="AG21" s="26" t="str">
        <f t="shared" si="7"/>
        <v/>
      </c>
      <c r="AH21" s="26">
        <f t="shared" si="8"/>
        <v>0</v>
      </c>
      <c r="AI21" s="26" t="str">
        <f t="shared" si="9"/>
        <v/>
      </c>
    </row>
    <row r="22" spans="1:35" ht="35.1" customHeight="1" x14ac:dyDescent="0.2">
      <c r="A22" s="218">
        <f>'1a'!$A22</f>
        <v>14</v>
      </c>
      <c r="B22" s="58">
        <f>'1a'!$B22</f>
        <v>14</v>
      </c>
      <c r="C22" s="77" t="str">
        <f>'1a'!$C22</f>
        <v>SEVGİ YILDIZ</v>
      </c>
      <c r="D22" s="17"/>
      <c r="E22" s="477" t="s">
        <v>901</v>
      </c>
      <c r="F22" s="7"/>
      <c r="G22" s="15"/>
      <c r="H22" s="456">
        <f t="shared" si="10"/>
        <v>0</v>
      </c>
      <c r="I22" s="449"/>
      <c r="J22" s="449"/>
      <c r="K22" s="449"/>
      <c r="L22" s="449"/>
      <c r="M22" s="449"/>
      <c r="N22" s="449"/>
      <c r="O22" s="449"/>
      <c r="P22" s="64"/>
      <c r="Q22" s="64"/>
      <c r="R22" s="440"/>
      <c r="S22" s="440"/>
      <c r="T22" s="441"/>
      <c r="U22" s="79"/>
      <c r="V22" s="441"/>
      <c r="W22" s="442"/>
      <c r="X22" s="79"/>
      <c r="Y22" s="64"/>
      <c r="Z22" s="369">
        <f t="shared" si="0"/>
        <v>2</v>
      </c>
      <c r="AA22" s="369">
        <f t="shared" si="1"/>
        <v>1</v>
      </c>
      <c r="AB22" s="26">
        <f t="shared" si="2"/>
        <v>0</v>
      </c>
      <c r="AC22" s="369">
        <f t="shared" si="3"/>
        <v>0</v>
      </c>
      <c r="AD22" s="26" t="str">
        <f t="shared" si="4"/>
        <v/>
      </c>
      <c r="AE22" s="26" t="str">
        <f t="shared" si="5"/>
        <v/>
      </c>
      <c r="AF22" s="26" t="str">
        <f t="shared" si="6"/>
        <v/>
      </c>
      <c r="AG22" s="26" t="str">
        <f t="shared" si="7"/>
        <v/>
      </c>
      <c r="AH22" s="26">
        <f t="shared" si="8"/>
        <v>0</v>
      </c>
      <c r="AI22" s="26" t="str">
        <f t="shared" si="9"/>
        <v/>
      </c>
    </row>
    <row r="23" spans="1:35" ht="35.1" customHeight="1" x14ac:dyDescent="0.2">
      <c r="A23" s="218">
        <f>'1a'!$A23</f>
        <v>15</v>
      </c>
      <c r="B23" s="58">
        <f>'1a'!$B23</f>
        <v>15</v>
      </c>
      <c r="C23" s="77" t="str">
        <f>'1a'!$C23</f>
        <v>ÖMÜR PEHLİVAN</v>
      </c>
      <c r="D23" s="17"/>
      <c r="E23" s="477" t="s">
        <v>901</v>
      </c>
      <c r="F23" s="7"/>
      <c r="G23" s="15"/>
      <c r="H23" s="456">
        <f t="shared" si="10"/>
        <v>0</v>
      </c>
      <c r="I23" s="449"/>
      <c r="J23" s="449"/>
      <c r="K23" s="449"/>
      <c r="L23" s="449"/>
      <c r="M23" s="449"/>
      <c r="N23" s="449"/>
      <c r="O23" s="449"/>
      <c r="P23" s="64"/>
      <c r="Q23" s="64"/>
      <c r="R23" s="440"/>
      <c r="S23" s="440"/>
      <c r="T23" s="441"/>
      <c r="U23" s="79"/>
      <c r="V23" s="441"/>
      <c r="W23" s="442"/>
      <c r="X23" s="79"/>
      <c r="Y23" s="64"/>
      <c r="Z23" s="369">
        <f t="shared" si="0"/>
        <v>2</v>
      </c>
      <c r="AA23" s="369">
        <f t="shared" si="1"/>
        <v>1</v>
      </c>
      <c r="AB23" s="26">
        <f t="shared" si="2"/>
        <v>0</v>
      </c>
      <c r="AC23" s="369">
        <f t="shared" si="3"/>
        <v>0</v>
      </c>
      <c r="AD23" s="26" t="str">
        <f t="shared" si="4"/>
        <v/>
      </c>
      <c r="AE23" s="26" t="str">
        <f t="shared" si="5"/>
        <v/>
      </c>
      <c r="AF23" s="26" t="str">
        <f t="shared" si="6"/>
        <v/>
      </c>
      <c r="AG23" s="26" t="str">
        <f t="shared" si="7"/>
        <v/>
      </c>
      <c r="AH23" s="26">
        <f t="shared" si="8"/>
        <v>0</v>
      </c>
      <c r="AI23" s="26" t="str">
        <f t="shared" si="9"/>
        <v/>
      </c>
    </row>
    <row r="24" spans="1:35" ht="35.1" customHeight="1" x14ac:dyDescent="0.2">
      <c r="A24" s="218">
        <f>'1a'!$A24</f>
        <v>16</v>
      </c>
      <c r="B24" s="58">
        <f>'1a'!$B24</f>
        <v>16</v>
      </c>
      <c r="C24" s="77" t="str">
        <f>'1a'!$C24</f>
        <v>TEZCAN PARLAK</v>
      </c>
      <c r="D24" s="17"/>
      <c r="E24" s="477" t="s">
        <v>901</v>
      </c>
      <c r="F24" s="7"/>
      <c r="G24" s="15"/>
      <c r="H24" s="456">
        <f t="shared" si="10"/>
        <v>0</v>
      </c>
      <c r="I24" s="449"/>
      <c r="J24" s="449"/>
      <c r="K24" s="449"/>
      <c r="L24" s="449"/>
      <c r="M24" s="449"/>
      <c r="N24" s="449"/>
      <c r="O24" s="449"/>
      <c r="P24" s="64"/>
      <c r="Q24" s="64"/>
      <c r="R24" s="440"/>
      <c r="S24" s="440"/>
      <c r="T24" s="441"/>
      <c r="U24" s="79"/>
      <c r="V24" s="441"/>
      <c r="W24" s="442"/>
      <c r="X24" s="79"/>
      <c r="Y24" s="64"/>
      <c r="Z24" s="369">
        <f t="shared" si="0"/>
        <v>2</v>
      </c>
      <c r="AA24" s="369">
        <f t="shared" si="1"/>
        <v>1</v>
      </c>
      <c r="AB24" s="26">
        <f t="shared" si="2"/>
        <v>0</v>
      </c>
      <c r="AC24" s="369">
        <f t="shared" si="3"/>
        <v>0</v>
      </c>
      <c r="AD24" s="26" t="str">
        <f t="shared" si="4"/>
        <v/>
      </c>
      <c r="AE24" s="26" t="str">
        <f t="shared" si="5"/>
        <v/>
      </c>
      <c r="AF24" s="26" t="str">
        <f t="shared" si="6"/>
        <v/>
      </c>
      <c r="AG24" s="26" t="str">
        <f t="shared" si="7"/>
        <v/>
      </c>
      <c r="AH24" s="26">
        <f t="shared" si="8"/>
        <v>0</v>
      </c>
      <c r="AI24" s="26" t="str">
        <f t="shared" si="9"/>
        <v/>
      </c>
    </row>
    <row r="25" spans="1:35" ht="35.1" customHeight="1" x14ac:dyDescent="0.2">
      <c r="A25" s="218">
        <f>'1a'!$A25</f>
        <v>17</v>
      </c>
      <c r="B25" s="58">
        <f>'1a'!$B25</f>
        <v>17</v>
      </c>
      <c r="C25" s="77" t="str">
        <f>'1a'!$C25</f>
        <v>DURSUN ALİ KALAY</v>
      </c>
      <c r="D25" s="17"/>
      <c r="E25" s="477" t="s">
        <v>901</v>
      </c>
      <c r="F25" s="7"/>
      <c r="G25" s="15"/>
      <c r="H25" s="456">
        <f t="shared" si="10"/>
        <v>0</v>
      </c>
      <c r="I25" s="449"/>
      <c r="J25" s="449"/>
      <c r="K25" s="449"/>
      <c r="L25" s="449"/>
      <c r="M25" s="449"/>
      <c r="N25" s="449"/>
      <c r="O25" s="449"/>
      <c r="P25" s="64"/>
      <c r="Q25" s="64"/>
      <c r="R25" s="440"/>
      <c r="S25" s="440"/>
      <c r="T25" s="441"/>
      <c r="U25" s="79"/>
      <c r="V25" s="441"/>
      <c r="W25" s="442"/>
      <c r="X25" s="79"/>
      <c r="Y25" s="64"/>
      <c r="Z25" s="369">
        <f t="shared" si="0"/>
        <v>2</v>
      </c>
      <c r="AA25" s="369">
        <f t="shared" si="1"/>
        <v>1</v>
      </c>
      <c r="AB25" s="26">
        <f t="shared" si="2"/>
        <v>0</v>
      </c>
      <c r="AC25" s="369">
        <f t="shared" si="3"/>
        <v>0</v>
      </c>
      <c r="AD25" s="26" t="str">
        <f t="shared" si="4"/>
        <v/>
      </c>
      <c r="AE25" s="26" t="str">
        <f t="shared" si="5"/>
        <v/>
      </c>
      <c r="AF25" s="26" t="str">
        <f t="shared" si="6"/>
        <v/>
      </c>
      <c r="AG25" s="26" t="str">
        <f t="shared" si="7"/>
        <v/>
      </c>
      <c r="AH25" s="26">
        <f t="shared" si="8"/>
        <v>0</v>
      </c>
      <c r="AI25" s="26" t="str">
        <f t="shared" si="9"/>
        <v/>
      </c>
    </row>
    <row r="26" spans="1:35" ht="35.1" customHeight="1" x14ac:dyDescent="0.2">
      <c r="A26" s="218">
        <f>'1a'!$A26</f>
        <v>18</v>
      </c>
      <c r="B26" s="58">
        <f>'1a'!$B26</f>
        <v>18</v>
      </c>
      <c r="C26" s="77" t="str">
        <f>'1a'!$C26</f>
        <v>SELMA AYDIN</v>
      </c>
      <c r="D26" s="17"/>
      <c r="E26" s="477" t="s">
        <v>901</v>
      </c>
      <c r="F26" s="7"/>
      <c r="G26" s="15"/>
      <c r="H26" s="456">
        <f t="shared" si="10"/>
        <v>0</v>
      </c>
      <c r="I26" s="449"/>
      <c r="J26" s="449"/>
      <c r="K26" s="449"/>
      <c r="L26" s="449"/>
      <c r="M26" s="449"/>
      <c r="N26" s="449"/>
      <c r="O26" s="449"/>
      <c r="P26" s="64"/>
      <c r="Q26" s="64"/>
      <c r="R26" s="440"/>
      <c r="S26" s="440"/>
      <c r="T26" s="441"/>
      <c r="U26" s="79"/>
      <c r="V26" s="441"/>
      <c r="W26" s="442"/>
      <c r="X26" s="79"/>
      <c r="Y26" s="64"/>
      <c r="Z26" s="369">
        <f t="shared" si="0"/>
        <v>2</v>
      </c>
      <c r="AA26" s="369">
        <f t="shared" si="1"/>
        <v>1</v>
      </c>
      <c r="AB26" s="26">
        <f t="shared" si="2"/>
        <v>0</v>
      </c>
      <c r="AC26" s="369">
        <f t="shared" si="3"/>
        <v>0</v>
      </c>
      <c r="AD26" s="26" t="str">
        <f t="shared" si="4"/>
        <v/>
      </c>
      <c r="AE26" s="26" t="str">
        <f t="shared" si="5"/>
        <v/>
      </c>
      <c r="AF26" s="26" t="str">
        <f t="shared" si="6"/>
        <v/>
      </c>
      <c r="AG26" s="26" t="str">
        <f t="shared" si="7"/>
        <v/>
      </c>
      <c r="AH26" s="26">
        <f t="shared" si="8"/>
        <v>0</v>
      </c>
      <c r="AI26" s="26" t="str">
        <f t="shared" si="9"/>
        <v/>
      </c>
    </row>
    <row r="27" spans="1:35" ht="35.1" customHeight="1" x14ac:dyDescent="0.2">
      <c r="A27" s="218">
        <f>'1a'!$A27</f>
        <v>19</v>
      </c>
      <c r="B27" s="58">
        <f>'1a'!$B27</f>
        <v>19</v>
      </c>
      <c r="C27" s="77" t="str">
        <f>'1a'!$C27</f>
        <v>MURAT KARTAL</v>
      </c>
      <c r="D27" s="17"/>
      <c r="E27" s="477" t="s">
        <v>901</v>
      </c>
      <c r="F27" s="7"/>
      <c r="G27" s="15"/>
      <c r="H27" s="456">
        <f t="shared" si="10"/>
        <v>0</v>
      </c>
      <c r="I27" s="449"/>
      <c r="J27" s="449"/>
      <c r="K27" s="449"/>
      <c r="L27" s="449"/>
      <c r="M27" s="449"/>
      <c r="N27" s="449"/>
      <c r="O27" s="449"/>
      <c r="P27" s="64"/>
      <c r="Q27" s="64"/>
      <c r="R27" s="440"/>
      <c r="S27" s="440"/>
      <c r="T27" s="441"/>
      <c r="U27" s="79"/>
      <c r="V27" s="441"/>
      <c r="W27" s="442"/>
      <c r="X27" s="79"/>
      <c r="Y27" s="64"/>
      <c r="Z27" s="369">
        <f t="shared" si="0"/>
        <v>2</v>
      </c>
      <c r="AA27" s="369">
        <f t="shared" si="1"/>
        <v>1</v>
      </c>
      <c r="AB27" s="26">
        <f t="shared" si="2"/>
        <v>0</v>
      </c>
      <c r="AC27" s="369">
        <f t="shared" si="3"/>
        <v>0</v>
      </c>
      <c r="AD27" s="26" t="str">
        <f t="shared" si="4"/>
        <v/>
      </c>
      <c r="AE27" s="26" t="str">
        <f t="shared" si="5"/>
        <v/>
      </c>
      <c r="AF27" s="26" t="str">
        <f t="shared" si="6"/>
        <v/>
      </c>
      <c r="AG27" s="26" t="str">
        <f t="shared" si="7"/>
        <v/>
      </c>
      <c r="AH27" s="26">
        <f t="shared" si="8"/>
        <v>0</v>
      </c>
      <c r="AI27" s="26" t="str">
        <f t="shared" si="9"/>
        <v/>
      </c>
    </row>
    <row r="28" spans="1:35" ht="35.1" customHeight="1" x14ac:dyDescent="0.2">
      <c r="A28" s="218">
        <f>'1a'!$A28</f>
        <v>20</v>
      </c>
      <c r="B28" s="58">
        <f>'1a'!$B28</f>
        <v>20</v>
      </c>
      <c r="C28" s="77" t="str">
        <f>'1a'!$C28</f>
        <v>ÖZCAN BAKAR</v>
      </c>
      <c r="D28" s="17"/>
      <c r="E28" s="477" t="s">
        <v>901</v>
      </c>
      <c r="F28" s="7"/>
      <c r="G28" s="15"/>
      <c r="H28" s="456">
        <f t="shared" si="10"/>
        <v>0</v>
      </c>
      <c r="I28" s="449"/>
      <c r="J28" s="449"/>
      <c r="K28" s="449"/>
      <c r="L28" s="449"/>
      <c r="M28" s="449"/>
      <c r="N28" s="449"/>
      <c r="O28" s="449"/>
      <c r="P28" s="64"/>
      <c r="Q28" s="64"/>
      <c r="R28" s="440"/>
      <c r="S28" s="440"/>
      <c r="T28" s="441"/>
      <c r="U28" s="79"/>
      <c r="V28" s="441"/>
      <c r="W28" s="442"/>
      <c r="X28" s="79"/>
      <c r="Y28" s="64"/>
      <c r="Z28" s="369">
        <f t="shared" si="0"/>
        <v>2</v>
      </c>
      <c r="AA28" s="369">
        <f t="shared" si="1"/>
        <v>1</v>
      </c>
      <c r="AB28" s="26">
        <f t="shared" si="2"/>
        <v>0</v>
      </c>
      <c r="AC28" s="369">
        <f t="shared" si="3"/>
        <v>0</v>
      </c>
      <c r="AD28" s="26" t="str">
        <f t="shared" si="4"/>
        <v/>
      </c>
      <c r="AE28" s="26" t="str">
        <f t="shared" si="5"/>
        <v/>
      </c>
      <c r="AF28" s="26" t="str">
        <f t="shared" si="6"/>
        <v/>
      </c>
      <c r="AG28" s="26" t="str">
        <f t="shared" si="7"/>
        <v/>
      </c>
      <c r="AH28" s="26">
        <f t="shared" si="8"/>
        <v>0</v>
      </c>
      <c r="AI28" s="26" t="str">
        <f t="shared" si="9"/>
        <v/>
      </c>
    </row>
    <row r="29" spans="1:35" ht="35.1" customHeight="1" x14ac:dyDescent="0.2">
      <c r="A29" s="218">
        <f>'1a'!$A29</f>
        <v>21</v>
      </c>
      <c r="B29" s="58">
        <f>'1a'!$B29</f>
        <v>21</v>
      </c>
      <c r="C29" s="77" t="str">
        <f>'1a'!$C29</f>
        <v>ÖZLEM UR</v>
      </c>
      <c r="D29" s="17"/>
      <c r="E29" s="477" t="s">
        <v>901</v>
      </c>
      <c r="F29" s="7"/>
      <c r="G29" s="15"/>
      <c r="H29" s="456">
        <f t="shared" si="10"/>
        <v>0</v>
      </c>
      <c r="I29" s="449"/>
      <c r="J29" s="449"/>
      <c r="K29" s="449"/>
      <c r="L29" s="449"/>
      <c r="M29" s="449"/>
      <c r="N29" s="449"/>
      <c r="O29" s="449"/>
      <c r="P29" s="64"/>
      <c r="Q29" s="64"/>
      <c r="R29" s="440"/>
      <c r="S29" s="440"/>
      <c r="T29" s="441"/>
      <c r="U29" s="79"/>
      <c r="V29" s="441"/>
      <c r="W29" s="442"/>
      <c r="X29" s="79"/>
      <c r="Y29" s="64"/>
      <c r="Z29" s="369">
        <f t="shared" si="0"/>
        <v>2</v>
      </c>
      <c r="AA29" s="369">
        <f t="shared" si="1"/>
        <v>1</v>
      </c>
      <c r="AB29" s="26">
        <f t="shared" si="2"/>
        <v>0</v>
      </c>
      <c r="AC29" s="369">
        <f t="shared" si="3"/>
        <v>0</v>
      </c>
      <c r="AD29" s="26" t="str">
        <f t="shared" si="4"/>
        <v/>
      </c>
      <c r="AE29" s="26" t="str">
        <f t="shared" si="5"/>
        <v/>
      </c>
      <c r="AF29" s="26" t="str">
        <f t="shared" si="6"/>
        <v/>
      </c>
      <c r="AG29" s="26" t="str">
        <f t="shared" si="7"/>
        <v/>
      </c>
      <c r="AH29" s="26">
        <f t="shared" si="8"/>
        <v>0</v>
      </c>
      <c r="AI29" s="26" t="str">
        <f t="shared" si="9"/>
        <v/>
      </c>
    </row>
    <row r="30" spans="1:35" ht="35.1" customHeight="1" x14ac:dyDescent="0.2">
      <c r="A30" s="218">
        <f>'1a'!$A30</f>
        <v>22</v>
      </c>
      <c r="B30" s="58">
        <f>'1a'!$B30</f>
        <v>22</v>
      </c>
      <c r="C30" s="77" t="str">
        <f>'1a'!$C30</f>
        <v>BÜŞRA BÜYÜKOK</v>
      </c>
      <c r="D30" s="17"/>
      <c r="E30" s="477" t="s">
        <v>901</v>
      </c>
      <c r="F30" s="7"/>
      <c r="G30" s="15"/>
      <c r="H30" s="456">
        <f t="shared" si="10"/>
        <v>0</v>
      </c>
      <c r="I30" s="449"/>
      <c r="J30" s="449"/>
      <c r="K30" s="449"/>
      <c r="L30" s="449"/>
      <c r="M30" s="449"/>
      <c r="N30" s="449"/>
      <c r="O30" s="449"/>
      <c r="P30" s="64"/>
      <c r="Q30" s="64"/>
      <c r="R30" s="440"/>
      <c r="S30" s="440"/>
      <c r="T30" s="441"/>
      <c r="U30" s="79"/>
      <c r="V30" s="441"/>
      <c r="W30" s="442"/>
      <c r="X30" s="79"/>
      <c r="Y30" s="64"/>
      <c r="Z30" s="369">
        <f t="shared" si="0"/>
        <v>2</v>
      </c>
      <c r="AA30" s="369">
        <f t="shared" si="1"/>
        <v>1</v>
      </c>
      <c r="AB30" s="26">
        <f t="shared" si="2"/>
        <v>0</v>
      </c>
      <c r="AC30" s="369">
        <f t="shared" si="3"/>
        <v>0</v>
      </c>
      <c r="AD30" s="26" t="str">
        <f t="shared" si="4"/>
        <v/>
      </c>
      <c r="AE30" s="26" t="str">
        <f t="shared" si="5"/>
        <v/>
      </c>
      <c r="AF30" s="26" t="str">
        <f t="shared" si="6"/>
        <v/>
      </c>
      <c r="AG30" s="26" t="str">
        <f t="shared" si="7"/>
        <v/>
      </c>
      <c r="AH30" s="26">
        <f t="shared" si="8"/>
        <v>0</v>
      </c>
      <c r="AI30" s="26" t="str">
        <f t="shared" si="9"/>
        <v/>
      </c>
    </row>
    <row r="31" spans="1:35" ht="35.1" customHeight="1" x14ac:dyDescent="0.2">
      <c r="A31" s="218">
        <f>'1a'!$A31</f>
        <v>23</v>
      </c>
      <c r="B31" s="58">
        <f>'1a'!$B31</f>
        <v>23</v>
      </c>
      <c r="C31" s="77" t="str">
        <f>'1a'!$C31</f>
        <v>ELİF TOK</v>
      </c>
      <c r="D31" s="17"/>
      <c r="E31" s="477" t="s">
        <v>901</v>
      </c>
      <c r="F31" s="7"/>
      <c r="G31" s="15"/>
      <c r="H31" s="456">
        <f t="shared" si="10"/>
        <v>0</v>
      </c>
      <c r="I31" s="449"/>
      <c r="J31" s="449"/>
      <c r="K31" s="449"/>
      <c r="L31" s="449"/>
      <c r="M31" s="449"/>
      <c r="N31" s="449"/>
      <c r="O31" s="449"/>
      <c r="P31" s="64"/>
      <c r="Q31" s="64"/>
      <c r="R31" s="440"/>
      <c r="S31" s="440"/>
      <c r="T31" s="441"/>
      <c r="U31" s="79"/>
      <c r="V31" s="441"/>
      <c r="W31" s="442"/>
      <c r="X31" s="79"/>
      <c r="Y31" s="64"/>
      <c r="Z31" s="369">
        <f t="shared" si="0"/>
        <v>2</v>
      </c>
      <c r="AA31" s="369">
        <f t="shared" si="1"/>
        <v>1</v>
      </c>
      <c r="AB31" s="26">
        <f t="shared" si="2"/>
        <v>0</v>
      </c>
      <c r="AC31" s="369">
        <f t="shared" si="3"/>
        <v>0</v>
      </c>
      <c r="AD31" s="26" t="str">
        <f t="shared" si="4"/>
        <v/>
      </c>
      <c r="AE31" s="26" t="str">
        <f t="shared" si="5"/>
        <v/>
      </c>
      <c r="AF31" s="26" t="str">
        <f t="shared" si="6"/>
        <v/>
      </c>
      <c r="AG31" s="26" t="str">
        <f t="shared" si="7"/>
        <v/>
      </c>
      <c r="AH31" s="26">
        <f t="shared" si="8"/>
        <v>0</v>
      </c>
      <c r="AI31" s="26" t="str">
        <f t="shared" si="9"/>
        <v/>
      </c>
    </row>
    <row r="32" spans="1:35" ht="35.1" customHeight="1" x14ac:dyDescent="0.2">
      <c r="A32" s="218">
        <f>'1a'!$A32</f>
        <v>24</v>
      </c>
      <c r="B32" s="58">
        <f>'1a'!$B32</f>
        <v>24</v>
      </c>
      <c r="C32" s="77" t="str">
        <f>'1a'!$C32</f>
        <v>ELİF GÖL</v>
      </c>
      <c r="D32" s="17"/>
      <c r="E32" s="477" t="s">
        <v>901</v>
      </c>
      <c r="F32" s="7"/>
      <c r="G32" s="15"/>
      <c r="H32" s="456">
        <f t="shared" si="10"/>
        <v>0</v>
      </c>
      <c r="I32" s="449"/>
      <c r="J32" s="449"/>
      <c r="K32" s="449"/>
      <c r="L32" s="449"/>
      <c r="M32" s="449"/>
      <c r="N32" s="449"/>
      <c r="O32" s="449"/>
      <c r="P32" s="64"/>
      <c r="Q32" s="64"/>
      <c r="R32" s="440"/>
      <c r="S32" s="440"/>
      <c r="T32" s="441"/>
      <c r="U32" s="79"/>
      <c r="V32" s="441"/>
      <c r="W32" s="442"/>
      <c r="X32" s="79"/>
      <c r="Y32" s="64"/>
      <c r="Z32" s="369">
        <f t="shared" si="0"/>
        <v>2</v>
      </c>
      <c r="AA32" s="369">
        <f t="shared" si="1"/>
        <v>1</v>
      </c>
      <c r="AB32" s="26">
        <f t="shared" si="2"/>
        <v>0</v>
      </c>
      <c r="AC32" s="369">
        <f t="shared" si="3"/>
        <v>0</v>
      </c>
      <c r="AD32" s="26" t="str">
        <f t="shared" si="4"/>
        <v/>
      </c>
      <c r="AE32" s="26" t="str">
        <f t="shared" si="5"/>
        <v/>
      </c>
      <c r="AF32" s="26" t="str">
        <f t="shared" si="6"/>
        <v/>
      </c>
      <c r="AG32" s="26" t="str">
        <f t="shared" si="7"/>
        <v/>
      </c>
      <c r="AH32" s="26">
        <f t="shared" si="8"/>
        <v>0</v>
      </c>
      <c r="AI32" s="26" t="str">
        <f t="shared" si="9"/>
        <v/>
      </c>
    </row>
    <row r="33" spans="1:35" ht="35.1" customHeight="1" x14ac:dyDescent="0.2">
      <c r="A33" s="218">
        <f>'1a'!$A33</f>
        <v>25</v>
      </c>
      <c r="B33" s="58">
        <f>'1a'!$B33</f>
        <v>25</v>
      </c>
      <c r="C33" s="77" t="str">
        <f>'1a'!$C33</f>
        <v>SUNA TOK</v>
      </c>
      <c r="D33" s="17"/>
      <c r="E33" s="477" t="s">
        <v>901</v>
      </c>
      <c r="F33" s="7"/>
      <c r="G33" s="15"/>
      <c r="H33" s="456">
        <f t="shared" si="10"/>
        <v>0</v>
      </c>
      <c r="I33" s="449"/>
      <c r="J33" s="449"/>
      <c r="K33" s="449"/>
      <c r="L33" s="449"/>
      <c r="M33" s="449"/>
      <c r="N33" s="449"/>
      <c r="O33" s="449"/>
      <c r="P33" s="64"/>
      <c r="Q33" s="64"/>
      <c r="R33" s="440"/>
      <c r="S33" s="440"/>
      <c r="T33" s="441"/>
      <c r="U33" s="79"/>
      <c r="V33" s="441"/>
      <c r="W33" s="442"/>
      <c r="X33" s="79"/>
      <c r="Y33" s="64"/>
      <c r="Z33" s="369">
        <f t="shared" si="0"/>
        <v>2</v>
      </c>
      <c r="AA33" s="369">
        <f t="shared" si="1"/>
        <v>1</v>
      </c>
      <c r="AB33" s="26">
        <f t="shared" si="2"/>
        <v>0</v>
      </c>
      <c r="AC33" s="369">
        <f t="shared" si="3"/>
        <v>0</v>
      </c>
      <c r="AD33" s="26" t="str">
        <f t="shared" si="4"/>
        <v/>
      </c>
      <c r="AE33" s="26" t="str">
        <f t="shared" si="5"/>
        <v/>
      </c>
      <c r="AF33" s="26" t="str">
        <f t="shared" si="6"/>
        <v/>
      </c>
      <c r="AG33" s="26" t="str">
        <f t="shared" si="7"/>
        <v/>
      </c>
      <c r="AH33" s="26">
        <f t="shared" si="8"/>
        <v>0</v>
      </c>
      <c r="AI33" s="26" t="str">
        <f t="shared" si="9"/>
        <v/>
      </c>
    </row>
    <row r="34" spans="1:35" ht="35.1" customHeight="1" x14ac:dyDescent="0.2">
      <c r="A34" s="218">
        <f>'1a'!$A34</f>
        <v>26</v>
      </c>
      <c r="B34" s="58">
        <f>'1a'!$B34</f>
        <v>26</v>
      </c>
      <c r="C34" s="77" t="str">
        <f>'1a'!$C34</f>
        <v>GÜLER DEMİR</v>
      </c>
      <c r="D34" s="17"/>
      <c r="E34" s="477" t="s">
        <v>901</v>
      </c>
      <c r="F34" s="7"/>
      <c r="G34" s="15"/>
      <c r="H34" s="456">
        <f t="shared" si="10"/>
        <v>0</v>
      </c>
      <c r="I34" s="449"/>
      <c r="J34" s="449"/>
      <c r="K34" s="449"/>
      <c r="L34" s="449"/>
      <c r="M34" s="449"/>
      <c r="N34" s="449"/>
      <c r="O34" s="449"/>
      <c r="P34" s="64"/>
      <c r="Q34" s="64"/>
      <c r="R34" s="440"/>
      <c r="S34" s="440"/>
      <c r="T34" s="441"/>
      <c r="U34" s="79"/>
      <c r="V34" s="441"/>
      <c r="W34" s="442"/>
      <c r="X34" s="79"/>
      <c r="Y34" s="64"/>
      <c r="Z34" s="369">
        <f t="shared" si="0"/>
        <v>2</v>
      </c>
      <c r="AA34" s="369">
        <f t="shared" si="1"/>
        <v>1</v>
      </c>
      <c r="AB34" s="26">
        <f t="shared" si="2"/>
        <v>0</v>
      </c>
      <c r="AC34" s="369">
        <f t="shared" si="3"/>
        <v>0</v>
      </c>
      <c r="AD34" s="26" t="str">
        <f t="shared" si="4"/>
        <v/>
      </c>
      <c r="AE34" s="26" t="str">
        <f t="shared" si="5"/>
        <v/>
      </c>
      <c r="AF34" s="26" t="str">
        <f t="shared" si="6"/>
        <v/>
      </c>
      <c r="AG34" s="26" t="str">
        <f t="shared" si="7"/>
        <v/>
      </c>
      <c r="AH34" s="26">
        <f t="shared" si="8"/>
        <v>0</v>
      </c>
      <c r="AI34" s="26" t="str">
        <f t="shared" si="9"/>
        <v/>
      </c>
    </row>
    <row r="35" spans="1:35" ht="35.1" customHeight="1" x14ac:dyDescent="0.2">
      <c r="A35" s="218">
        <f>'1a'!$A35</f>
        <v>27</v>
      </c>
      <c r="B35" s="58">
        <f>'1a'!$B35</f>
        <v>27</v>
      </c>
      <c r="C35" s="77" t="str">
        <f>'1a'!$C35</f>
        <v>DERYA BODUR</v>
      </c>
      <c r="D35" s="17"/>
      <c r="E35" s="477" t="s">
        <v>901</v>
      </c>
      <c r="F35" s="7"/>
      <c r="G35" s="15"/>
      <c r="H35" s="456">
        <f t="shared" si="10"/>
        <v>0</v>
      </c>
      <c r="I35" s="449"/>
      <c r="J35" s="449"/>
      <c r="K35" s="449"/>
      <c r="L35" s="449"/>
      <c r="M35" s="449"/>
      <c r="N35" s="449"/>
      <c r="O35" s="449"/>
      <c r="P35" s="64"/>
      <c r="Q35" s="64"/>
      <c r="R35" s="440"/>
      <c r="S35" s="440"/>
      <c r="T35" s="441"/>
      <c r="U35" s="79"/>
      <c r="V35" s="441"/>
      <c r="W35" s="442"/>
      <c r="X35" s="79"/>
      <c r="Y35" s="64"/>
      <c r="Z35" s="369">
        <f t="shared" si="0"/>
        <v>2</v>
      </c>
      <c r="AA35" s="369">
        <f t="shared" si="1"/>
        <v>1</v>
      </c>
      <c r="AB35" s="26">
        <f t="shared" si="2"/>
        <v>0</v>
      </c>
      <c r="AC35" s="369">
        <f t="shared" si="3"/>
        <v>0</v>
      </c>
      <c r="AD35" s="26" t="str">
        <f t="shared" si="4"/>
        <v/>
      </c>
      <c r="AE35" s="26" t="str">
        <f t="shared" si="5"/>
        <v/>
      </c>
      <c r="AF35" s="26" t="str">
        <f t="shared" si="6"/>
        <v/>
      </c>
      <c r="AG35" s="26" t="str">
        <f t="shared" si="7"/>
        <v/>
      </c>
      <c r="AH35" s="26">
        <f t="shared" si="8"/>
        <v>0</v>
      </c>
      <c r="AI35" s="26" t="str">
        <f t="shared" si="9"/>
        <v/>
      </c>
    </row>
    <row r="36" spans="1:35" ht="35.1" customHeight="1" x14ac:dyDescent="0.2">
      <c r="A36" s="218">
        <f>'1a'!$A36</f>
        <v>28</v>
      </c>
      <c r="B36" s="58">
        <f>'1a'!$B36</f>
        <v>28</v>
      </c>
      <c r="C36" s="77" t="str">
        <f>'1a'!$C36</f>
        <v>ALİ CAN ÖZÇİL</v>
      </c>
      <c r="D36" s="17"/>
      <c r="E36" s="477" t="s">
        <v>901</v>
      </c>
      <c r="F36" s="7"/>
      <c r="G36" s="15"/>
      <c r="H36" s="456">
        <f t="shared" si="10"/>
        <v>0</v>
      </c>
      <c r="I36" s="449"/>
      <c r="J36" s="449"/>
      <c r="K36" s="449"/>
      <c r="L36" s="449"/>
      <c r="M36" s="449"/>
      <c r="N36" s="449"/>
      <c r="O36" s="449"/>
      <c r="P36" s="64"/>
      <c r="Q36" s="64"/>
      <c r="R36" s="440"/>
      <c r="S36" s="440"/>
      <c r="T36" s="441"/>
      <c r="U36" s="79"/>
      <c r="V36" s="441"/>
      <c r="W36" s="442"/>
      <c r="X36" s="79"/>
      <c r="Y36" s="64"/>
      <c r="Z36" s="369">
        <f t="shared" si="0"/>
        <v>2</v>
      </c>
      <c r="AA36" s="369">
        <f t="shared" si="1"/>
        <v>1</v>
      </c>
      <c r="AB36" s="26">
        <f t="shared" si="2"/>
        <v>0</v>
      </c>
      <c r="AC36" s="369">
        <f t="shared" si="3"/>
        <v>0</v>
      </c>
      <c r="AD36" s="26" t="str">
        <f t="shared" si="4"/>
        <v/>
      </c>
      <c r="AE36" s="26" t="str">
        <f t="shared" si="5"/>
        <v/>
      </c>
      <c r="AF36" s="26" t="str">
        <f t="shared" si="6"/>
        <v/>
      </c>
      <c r="AG36" s="26" t="str">
        <f t="shared" si="7"/>
        <v/>
      </c>
      <c r="AH36" s="26">
        <f t="shared" si="8"/>
        <v>0</v>
      </c>
      <c r="AI36" s="26" t="str">
        <f t="shared" si="9"/>
        <v/>
      </c>
    </row>
    <row r="37" spans="1:35" ht="35.1" customHeight="1" x14ac:dyDescent="0.2">
      <c r="A37" s="218">
        <f>'1a'!$A37</f>
        <v>29</v>
      </c>
      <c r="B37" s="58">
        <f>'1a'!$B37</f>
        <v>29</v>
      </c>
      <c r="C37" s="77" t="str">
        <f>'1a'!$C37</f>
        <v>SEVGİ YILDIZ</v>
      </c>
      <c r="D37" s="17"/>
      <c r="E37" s="477" t="s">
        <v>901</v>
      </c>
      <c r="F37" s="7"/>
      <c r="G37" s="15"/>
      <c r="H37" s="456">
        <f t="shared" si="10"/>
        <v>0</v>
      </c>
      <c r="I37" s="449"/>
      <c r="J37" s="449"/>
      <c r="K37" s="449"/>
      <c r="L37" s="449"/>
      <c r="M37" s="449"/>
      <c r="N37" s="449"/>
      <c r="O37" s="449"/>
      <c r="P37" s="64"/>
      <c r="Q37" s="64"/>
      <c r="R37" s="440"/>
      <c r="S37" s="440"/>
      <c r="T37" s="441"/>
      <c r="U37" s="79"/>
      <c r="V37" s="441"/>
      <c r="W37" s="442"/>
      <c r="X37" s="79"/>
      <c r="Y37" s="64"/>
      <c r="Z37" s="369">
        <f t="shared" si="0"/>
        <v>2</v>
      </c>
      <c r="AA37" s="369">
        <f t="shared" si="1"/>
        <v>1</v>
      </c>
      <c r="AB37" s="26">
        <f t="shared" si="2"/>
        <v>0</v>
      </c>
      <c r="AC37" s="369">
        <f t="shared" si="3"/>
        <v>0</v>
      </c>
      <c r="AD37" s="26" t="str">
        <f t="shared" si="4"/>
        <v/>
      </c>
      <c r="AE37" s="26" t="str">
        <f t="shared" si="5"/>
        <v/>
      </c>
      <c r="AF37" s="26" t="str">
        <f t="shared" si="6"/>
        <v/>
      </c>
      <c r="AG37" s="26" t="str">
        <f t="shared" si="7"/>
        <v/>
      </c>
      <c r="AH37" s="26">
        <f t="shared" si="8"/>
        <v>0</v>
      </c>
      <c r="AI37" s="26" t="str">
        <f t="shared" si="9"/>
        <v/>
      </c>
    </row>
    <row r="38" spans="1:35" ht="35.1" customHeight="1" x14ac:dyDescent="0.2">
      <c r="A38" s="218">
        <f>'1a'!$A38</f>
        <v>30</v>
      </c>
      <c r="B38" s="58">
        <f>'1a'!$B38</f>
        <v>30</v>
      </c>
      <c r="C38" s="77" t="str">
        <f>'1a'!$C38</f>
        <v>ÖMÜR PEHLİVAN</v>
      </c>
      <c r="D38" s="17"/>
      <c r="E38" s="477" t="s">
        <v>901</v>
      </c>
      <c r="F38" s="7"/>
      <c r="G38" s="15"/>
      <c r="H38" s="456">
        <f t="shared" si="10"/>
        <v>0</v>
      </c>
      <c r="I38" s="449"/>
      <c r="J38" s="449"/>
      <c r="K38" s="449"/>
      <c r="L38" s="449"/>
      <c r="M38" s="449"/>
      <c r="N38" s="449"/>
      <c r="O38" s="449"/>
      <c r="P38" s="64"/>
      <c r="Q38" s="64"/>
      <c r="R38" s="440"/>
      <c r="S38" s="440"/>
      <c r="T38" s="441"/>
      <c r="U38" s="79"/>
      <c r="V38" s="441"/>
      <c r="W38" s="442"/>
      <c r="X38" s="79"/>
      <c r="Y38" s="64"/>
      <c r="Z38" s="369">
        <f t="shared" si="0"/>
        <v>2</v>
      </c>
      <c r="AA38" s="369">
        <f t="shared" si="1"/>
        <v>1</v>
      </c>
      <c r="AB38" s="26">
        <f t="shared" si="2"/>
        <v>0</v>
      </c>
      <c r="AC38" s="369">
        <f t="shared" si="3"/>
        <v>0</v>
      </c>
      <c r="AD38" s="26" t="str">
        <f t="shared" si="4"/>
        <v/>
      </c>
      <c r="AE38" s="26" t="str">
        <f t="shared" si="5"/>
        <v/>
      </c>
      <c r="AF38" s="26" t="str">
        <f t="shared" si="6"/>
        <v/>
      </c>
      <c r="AG38" s="26" t="str">
        <f t="shared" si="7"/>
        <v/>
      </c>
      <c r="AH38" s="26">
        <f t="shared" si="8"/>
        <v>0</v>
      </c>
      <c r="AI38" s="26" t="str">
        <f t="shared" si="9"/>
        <v/>
      </c>
    </row>
    <row r="39" spans="1:35" ht="12" customHeight="1" x14ac:dyDescent="0.2">
      <c r="A39" s="218">
        <f>'1a'!$A39</f>
        <v>0</v>
      </c>
      <c r="B39" s="58">
        <f>'1a'!$B39</f>
        <v>0</v>
      </c>
      <c r="C39" s="77">
        <f>'1a'!$C39</f>
        <v>0</v>
      </c>
      <c r="D39" s="17"/>
      <c r="E39" s="478"/>
      <c r="F39" s="7"/>
      <c r="G39" s="15"/>
      <c r="H39" s="456" t="str">
        <f t="shared" si="10"/>
        <v/>
      </c>
      <c r="I39" s="449"/>
      <c r="J39" s="449"/>
      <c r="K39" s="449"/>
      <c r="L39" s="449"/>
      <c r="M39" s="449"/>
      <c r="N39" s="449"/>
      <c r="O39" s="449"/>
      <c r="P39" s="64"/>
      <c r="Q39" s="64"/>
      <c r="R39" s="440"/>
      <c r="S39" s="440"/>
      <c r="T39" s="441"/>
      <c r="U39" s="79"/>
      <c r="V39" s="441"/>
      <c r="W39" s="442"/>
      <c r="X39" s="79"/>
      <c r="Y39" s="64"/>
      <c r="Z39" s="369">
        <f t="shared" si="0"/>
        <v>1</v>
      </c>
      <c r="AA39" s="369">
        <f t="shared" si="1"/>
        <v>0</v>
      </c>
      <c r="AB39" s="26">
        <f t="shared" si="2"/>
        <v>0</v>
      </c>
      <c r="AC39" s="369" t="str">
        <f t="shared" si="3"/>
        <v/>
      </c>
      <c r="AD39" s="26" t="str">
        <f t="shared" si="4"/>
        <v/>
      </c>
      <c r="AE39" s="26" t="str">
        <f t="shared" si="5"/>
        <v/>
      </c>
      <c r="AF39" s="26" t="str">
        <f t="shared" si="6"/>
        <v/>
      </c>
      <c r="AG39" s="26" t="str">
        <f t="shared" si="7"/>
        <v/>
      </c>
      <c r="AH39" s="26">
        <f t="shared" si="8"/>
        <v>0</v>
      </c>
      <c r="AI39" s="26" t="str">
        <f t="shared" si="9"/>
        <v/>
      </c>
    </row>
    <row r="40" spans="1:35" ht="12" customHeight="1" x14ac:dyDescent="0.2">
      <c r="A40" s="218">
        <f>'1a'!$A40</f>
        <v>0</v>
      </c>
      <c r="B40" s="58">
        <f>'1a'!$B40</f>
        <v>0</v>
      </c>
      <c r="C40" s="77">
        <f>'1a'!$C40</f>
        <v>0</v>
      </c>
      <c r="D40" s="17"/>
      <c r="E40" s="478"/>
      <c r="F40" s="7"/>
      <c r="G40" s="15"/>
      <c r="H40" s="456" t="str">
        <f t="shared" si="10"/>
        <v/>
      </c>
      <c r="I40" s="449"/>
      <c r="J40" s="449"/>
      <c r="K40" s="449"/>
      <c r="L40" s="449"/>
      <c r="M40" s="449"/>
      <c r="N40" s="449"/>
      <c r="O40" s="449"/>
      <c r="P40" s="64"/>
      <c r="Q40" s="64"/>
      <c r="R40" s="440"/>
      <c r="S40" s="440"/>
      <c r="T40" s="441"/>
      <c r="U40" s="79"/>
      <c r="V40" s="441"/>
      <c r="W40" s="442"/>
      <c r="X40" s="79"/>
      <c r="Y40" s="64"/>
      <c r="Z40" s="369">
        <f t="shared" si="0"/>
        <v>1</v>
      </c>
      <c r="AA40" s="369">
        <f t="shared" si="1"/>
        <v>0</v>
      </c>
      <c r="AB40" s="26">
        <f t="shared" si="2"/>
        <v>0</v>
      </c>
      <c r="AC40" s="369" t="str">
        <f t="shared" si="3"/>
        <v/>
      </c>
      <c r="AD40" s="26" t="str">
        <f t="shared" si="4"/>
        <v/>
      </c>
      <c r="AE40" s="26" t="str">
        <f t="shared" si="5"/>
        <v/>
      </c>
      <c r="AF40" s="26" t="str">
        <f t="shared" si="6"/>
        <v/>
      </c>
      <c r="AG40" s="26" t="str">
        <f t="shared" si="7"/>
        <v/>
      </c>
      <c r="AH40" s="26">
        <f t="shared" si="8"/>
        <v>0</v>
      </c>
      <c r="AI40" s="26" t="str">
        <f t="shared" si="9"/>
        <v/>
      </c>
    </row>
    <row r="41" spans="1:35" ht="12" customHeight="1" x14ac:dyDescent="0.2">
      <c r="A41" s="218">
        <f>'1a'!$A41</f>
        <v>0</v>
      </c>
      <c r="B41" s="58">
        <f>'1a'!$B41</f>
        <v>0</v>
      </c>
      <c r="C41" s="77">
        <f>'1a'!$C41</f>
        <v>0</v>
      </c>
      <c r="D41" s="17"/>
      <c r="E41" s="478"/>
      <c r="F41" s="7"/>
      <c r="G41" s="15"/>
      <c r="H41" s="456" t="str">
        <f t="shared" si="10"/>
        <v/>
      </c>
      <c r="I41" s="449"/>
      <c r="J41" s="449"/>
      <c r="K41" s="449"/>
      <c r="L41" s="449"/>
      <c r="M41" s="449"/>
      <c r="N41" s="449"/>
      <c r="O41" s="449"/>
      <c r="P41" s="64"/>
      <c r="Q41" s="64"/>
      <c r="R41" s="440"/>
      <c r="S41" s="440"/>
      <c r="T41" s="441"/>
      <c r="U41" s="79"/>
      <c r="V41" s="441"/>
      <c r="W41" s="442"/>
      <c r="X41" s="79"/>
      <c r="Y41" s="64"/>
      <c r="Z41" s="369">
        <f t="shared" si="0"/>
        <v>1</v>
      </c>
      <c r="AA41" s="369">
        <f t="shared" si="1"/>
        <v>0</v>
      </c>
      <c r="AB41" s="26">
        <f t="shared" si="2"/>
        <v>0</v>
      </c>
      <c r="AC41" s="369" t="str">
        <f t="shared" si="3"/>
        <v/>
      </c>
      <c r="AD41" s="26" t="str">
        <f t="shared" si="4"/>
        <v/>
      </c>
      <c r="AE41" s="26" t="str">
        <f t="shared" si="5"/>
        <v/>
      </c>
      <c r="AF41" s="26" t="str">
        <f t="shared" si="6"/>
        <v/>
      </c>
      <c r="AG41" s="26" t="str">
        <f t="shared" si="7"/>
        <v/>
      </c>
      <c r="AH41" s="26">
        <f t="shared" si="8"/>
        <v>0</v>
      </c>
      <c r="AI41" s="26" t="str">
        <f t="shared" si="9"/>
        <v/>
      </c>
    </row>
    <row r="42" spans="1:35" ht="12" customHeight="1" x14ac:dyDescent="0.2">
      <c r="A42" s="218">
        <f>'1a'!$A42</f>
        <v>0</v>
      </c>
      <c r="B42" s="58">
        <f>'1a'!$B42</f>
        <v>0</v>
      </c>
      <c r="C42" s="77">
        <f>'1a'!$C42</f>
        <v>0</v>
      </c>
      <c r="D42" s="17"/>
      <c r="E42" s="478"/>
      <c r="F42" s="7"/>
      <c r="G42" s="15"/>
      <c r="H42" s="456" t="str">
        <f t="shared" si="10"/>
        <v/>
      </c>
      <c r="I42" s="449"/>
      <c r="J42" s="449"/>
      <c r="K42" s="449"/>
      <c r="L42" s="449"/>
      <c r="M42" s="449"/>
      <c r="N42" s="449"/>
      <c r="O42" s="449"/>
      <c r="P42" s="64"/>
      <c r="Q42" s="64"/>
      <c r="R42" s="440"/>
      <c r="S42" s="440"/>
      <c r="T42" s="441"/>
      <c r="U42" s="79"/>
      <c r="V42" s="441"/>
      <c r="W42" s="442"/>
      <c r="X42" s="79"/>
      <c r="Y42" s="64"/>
      <c r="Z42" s="369">
        <f t="shared" si="0"/>
        <v>1</v>
      </c>
      <c r="AA42" s="369">
        <f t="shared" si="1"/>
        <v>0</v>
      </c>
      <c r="AB42" s="26">
        <f t="shared" si="2"/>
        <v>0</v>
      </c>
      <c r="AC42" s="369" t="str">
        <f t="shared" si="3"/>
        <v/>
      </c>
      <c r="AD42" s="26" t="str">
        <f t="shared" si="4"/>
        <v/>
      </c>
      <c r="AE42" s="26" t="str">
        <f t="shared" si="5"/>
        <v/>
      </c>
      <c r="AF42" s="26" t="str">
        <f t="shared" si="6"/>
        <v/>
      </c>
      <c r="AG42" s="26" t="str">
        <f t="shared" si="7"/>
        <v/>
      </c>
      <c r="AH42" s="26">
        <f t="shared" si="8"/>
        <v>0</v>
      </c>
      <c r="AI42" s="26" t="str">
        <f t="shared" si="9"/>
        <v/>
      </c>
    </row>
    <row r="43" spans="1:35" ht="12" customHeight="1" x14ac:dyDescent="0.2">
      <c r="A43" s="218">
        <f>'1a'!$A43</f>
        <v>0</v>
      </c>
      <c r="B43" s="58">
        <f>'1a'!$B43</f>
        <v>0</v>
      </c>
      <c r="C43" s="77">
        <f>'1a'!$C43</f>
        <v>0</v>
      </c>
      <c r="D43" s="17"/>
      <c r="E43" s="478"/>
      <c r="F43" s="7"/>
      <c r="G43" s="15"/>
      <c r="H43" s="456" t="str">
        <f t="shared" si="10"/>
        <v/>
      </c>
      <c r="I43" s="449"/>
      <c r="J43" s="449"/>
      <c r="K43" s="449"/>
      <c r="L43" s="449"/>
      <c r="M43" s="449"/>
      <c r="N43" s="449"/>
      <c r="O43" s="449"/>
      <c r="P43" s="64"/>
      <c r="Q43" s="64"/>
      <c r="R43" s="440"/>
      <c r="S43" s="440"/>
      <c r="T43" s="441"/>
      <c r="U43" s="79"/>
      <c r="V43" s="441"/>
      <c r="W43" s="442"/>
      <c r="X43" s="79"/>
      <c r="Y43" s="64"/>
      <c r="Z43" s="369">
        <f t="shared" si="0"/>
        <v>1</v>
      </c>
      <c r="AA43" s="369">
        <f t="shared" si="1"/>
        <v>0</v>
      </c>
      <c r="AB43" s="26">
        <f t="shared" si="2"/>
        <v>0</v>
      </c>
      <c r="AC43" s="369" t="str">
        <f t="shared" si="3"/>
        <v/>
      </c>
      <c r="AD43" s="26" t="str">
        <f t="shared" si="4"/>
        <v/>
      </c>
      <c r="AE43" s="26" t="str">
        <f t="shared" si="5"/>
        <v/>
      </c>
      <c r="AF43" s="26" t="str">
        <f t="shared" si="6"/>
        <v/>
      </c>
      <c r="AG43" s="26" t="str">
        <f t="shared" si="7"/>
        <v/>
      </c>
      <c r="AH43" s="26">
        <f t="shared" si="8"/>
        <v>0</v>
      </c>
      <c r="AI43" s="26" t="str">
        <f t="shared" si="9"/>
        <v/>
      </c>
    </row>
    <row r="44" spans="1:35" ht="12" customHeight="1" x14ac:dyDescent="0.2">
      <c r="A44" s="218">
        <f>'1a'!$A44</f>
        <v>0</v>
      </c>
      <c r="B44" s="58">
        <f>'1a'!$B44</f>
        <v>0</v>
      </c>
      <c r="C44" s="77">
        <f>'1a'!$C44</f>
        <v>0</v>
      </c>
      <c r="D44" s="17"/>
      <c r="E44" s="478"/>
      <c r="F44" s="7"/>
      <c r="G44" s="15"/>
      <c r="H44" s="456" t="str">
        <f t="shared" si="10"/>
        <v/>
      </c>
      <c r="I44" s="449"/>
      <c r="J44" s="449"/>
      <c r="K44" s="449"/>
      <c r="L44" s="449"/>
      <c r="M44" s="449"/>
      <c r="N44" s="449"/>
      <c r="O44" s="449"/>
      <c r="P44" s="64"/>
      <c r="Q44" s="64"/>
      <c r="R44" s="440"/>
      <c r="S44" s="440"/>
      <c r="T44" s="441"/>
      <c r="U44" s="79"/>
      <c r="V44" s="441"/>
      <c r="W44" s="442"/>
      <c r="X44" s="79"/>
      <c r="Y44" s="64"/>
      <c r="Z44" s="369">
        <f t="shared" si="0"/>
        <v>1</v>
      </c>
      <c r="AA44" s="369">
        <f t="shared" si="1"/>
        <v>0</v>
      </c>
      <c r="AB44" s="26">
        <f t="shared" si="2"/>
        <v>0</v>
      </c>
      <c r="AC44" s="369" t="str">
        <f t="shared" si="3"/>
        <v/>
      </c>
      <c r="AD44" s="26" t="str">
        <f t="shared" si="4"/>
        <v/>
      </c>
      <c r="AE44" s="26" t="str">
        <f t="shared" si="5"/>
        <v/>
      </c>
      <c r="AF44" s="26" t="str">
        <f t="shared" si="6"/>
        <v/>
      </c>
      <c r="AG44" s="26" t="str">
        <f t="shared" si="7"/>
        <v/>
      </c>
      <c r="AH44" s="26">
        <f t="shared" si="8"/>
        <v>0</v>
      </c>
      <c r="AI44" s="26" t="str">
        <f t="shared" si="9"/>
        <v/>
      </c>
    </row>
    <row r="45" spans="1:35" ht="12" customHeight="1" x14ac:dyDescent="0.2">
      <c r="A45" s="218">
        <f>'1a'!$A45</f>
        <v>0</v>
      </c>
      <c r="B45" s="58">
        <f>'1a'!$B45</f>
        <v>0</v>
      </c>
      <c r="C45" s="77">
        <f>'1a'!$C45</f>
        <v>0</v>
      </c>
      <c r="D45" s="17"/>
      <c r="E45" s="478"/>
      <c r="F45" s="7"/>
      <c r="G45" s="15"/>
      <c r="H45" s="456" t="str">
        <f t="shared" si="10"/>
        <v/>
      </c>
      <c r="I45" s="449"/>
      <c r="J45" s="449"/>
      <c r="K45" s="449"/>
      <c r="L45" s="449"/>
      <c r="M45" s="449"/>
      <c r="N45" s="449"/>
      <c r="O45" s="449"/>
      <c r="P45" s="64"/>
      <c r="Q45" s="64"/>
      <c r="R45" s="440"/>
      <c r="S45" s="440"/>
      <c r="T45" s="441"/>
      <c r="U45" s="79"/>
      <c r="V45" s="441"/>
      <c r="W45" s="442"/>
      <c r="X45" s="79"/>
      <c r="Y45" s="64"/>
      <c r="Z45" s="369">
        <f t="shared" si="0"/>
        <v>1</v>
      </c>
      <c r="AA45" s="369">
        <f t="shared" si="1"/>
        <v>0</v>
      </c>
      <c r="AB45" s="26">
        <f t="shared" si="2"/>
        <v>0</v>
      </c>
      <c r="AC45" s="369" t="str">
        <f t="shared" si="3"/>
        <v/>
      </c>
      <c r="AD45" s="26" t="str">
        <f t="shared" si="4"/>
        <v/>
      </c>
      <c r="AE45" s="26" t="str">
        <f t="shared" si="5"/>
        <v/>
      </c>
      <c r="AF45" s="26" t="str">
        <f t="shared" si="6"/>
        <v/>
      </c>
      <c r="AG45" s="26" t="str">
        <f t="shared" si="7"/>
        <v/>
      </c>
      <c r="AH45" s="26">
        <f t="shared" si="8"/>
        <v>0</v>
      </c>
      <c r="AI45" s="26" t="str">
        <f t="shared" si="9"/>
        <v/>
      </c>
    </row>
    <row r="46" spans="1:35" ht="12" customHeight="1" x14ac:dyDescent="0.2">
      <c r="A46" s="218">
        <f>'1a'!$A46</f>
        <v>0</v>
      </c>
      <c r="B46" s="58">
        <f>'1a'!$B46</f>
        <v>0</v>
      </c>
      <c r="C46" s="77">
        <f>'1a'!$C46</f>
        <v>0</v>
      </c>
      <c r="D46" s="17"/>
      <c r="E46" s="478"/>
      <c r="F46" s="7"/>
      <c r="G46" s="15"/>
      <c r="H46" s="456" t="str">
        <f t="shared" si="10"/>
        <v/>
      </c>
      <c r="I46" s="449"/>
      <c r="J46" s="449"/>
      <c r="K46" s="449"/>
      <c r="L46" s="449"/>
      <c r="M46" s="449"/>
      <c r="N46" s="449"/>
      <c r="O46" s="449"/>
      <c r="P46" s="64"/>
      <c r="Q46" s="64"/>
      <c r="R46" s="440"/>
      <c r="S46" s="440"/>
      <c r="T46" s="441"/>
      <c r="U46" s="79"/>
      <c r="V46" s="441"/>
      <c r="W46" s="442"/>
      <c r="X46" s="79"/>
      <c r="Y46" s="64"/>
      <c r="Z46" s="369">
        <f t="shared" si="0"/>
        <v>1</v>
      </c>
      <c r="AA46" s="369">
        <f t="shared" si="1"/>
        <v>0</v>
      </c>
      <c r="AB46" s="26">
        <f t="shared" si="2"/>
        <v>0</v>
      </c>
      <c r="AC46" s="369" t="str">
        <f t="shared" si="3"/>
        <v/>
      </c>
      <c r="AD46" s="26" t="str">
        <f t="shared" si="4"/>
        <v/>
      </c>
      <c r="AE46" s="26" t="str">
        <f t="shared" si="5"/>
        <v/>
      </c>
      <c r="AF46" s="26" t="str">
        <f t="shared" si="6"/>
        <v/>
      </c>
      <c r="AG46" s="26" t="str">
        <f t="shared" si="7"/>
        <v/>
      </c>
      <c r="AH46" s="26">
        <f t="shared" si="8"/>
        <v>0</v>
      </c>
      <c r="AI46" s="26" t="str">
        <f t="shared" si="9"/>
        <v/>
      </c>
    </row>
    <row r="47" spans="1:35" ht="12" customHeight="1" x14ac:dyDescent="0.2">
      <c r="A47" s="218">
        <f>'1a'!$A47</f>
        <v>0</v>
      </c>
      <c r="B47" s="58">
        <f>'1a'!$B47</f>
        <v>0</v>
      </c>
      <c r="C47" s="77">
        <f>'1a'!$C47</f>
        <v>0</v>
      </c>
      <c r="D47" s="17"/>
      <c r="E47" s="478"/>
      <c r="F47" s="7"/>
      <c r="G47" s="15"/>
      <c r="H47" s="456" t="str">
        <f t="shared" si="10"/>
        <v/>
      </c>
      <c r="I47" s="449"/>
      <c r="J47" s="449"/>
      <c r="K47" s="449"/>
      <c r="L47" s="449"/>
      <c r="M47" s="449"/>
      <c r="N47" s="449"/>
      <c r="O47" s="449"/>
      <c r="P47" s="64"/>
      <c r="Q47" s="64"/>
      <c r="R47" s="440"/>
      <c r="S47" s="440"/>
      <c r="T47" s="441"/>
      <c r="U47" s="79"/>
      <c r="V47" s="441"/>
      <c r="W47" s="442"/>
      <c r="X47" s="79"/>
      <c r="Y47" s="64"/>
      <c r="Z47" s="369">
        <f t="shared" si="0"/>
        <v>1</v>
      </c>
      <c r="AA47" s="369">
        <f t="shared" si="1"/>
        <v>0</v>
      </c>
      <c r="AB47" s="26">
        <f t="shared" si="2"/>
        <v>0</v>
      </c>
      <c r="AC47" s="369" t="str">
        <f t="shared" si="3"/>
        <v/>
      </c>
      <c r="AD47" s="26" t="str">
        <f t="shared" si="4"/>
        <v/>
      </c>
      <c r="AE47" s="26" t="str">
        <f t="shared" si="5"/>
        <v/>
      </c>
      <c r="AF47" s="26" t="str">
        <f t="shared" si="6"/>
        <v/>
      </c>
      <c r="AG47" s="26" t="str">
        <f t="shared" si="7"/>
        <v/>
      </c>
      <c r="AH47" s="26">
        <f t="shared" si="8"/>
        <v>0</v>
      </c>
      <c r="AI47" s="26" t="str">
        <f t="shared" si="9"/>
        <v/>
      </c>
    </row>
    <row r="48" spans="1:35" ht="12" customHeight="1" x14ac:dyDescent="0.2">
      <c r="A48" s="218">
        <f>'1a'!$A48</f>
        <v>0</v>
      </c>
      <c r="B48" s="58">
        <f>'1a'!$B48</f>
        <v>0</v>
      </c>
      <c r="C48" s="77">
        <f>'1a'!$C48</f>
        <v>0</v>
      </c>
      <c r="D48" s="17"/>
      <c r="E48" s="478"/>
      <c r="F48" s="7"/>
      <c r="G48" s="15"/>
      <c r="H48" s="456" t="str">
        <f t="shared" si="10"/>
        <v/>
      </c>
      <c r="I48" s="449"/>
      <c r="J48" s="449"/>
      <c r="K48" s="449"/>
      <c r="L48" s="449"/>
      <c r="M48" s="449"/>
      <c r="N48" s="449"/>
      <c r="O48" s="449"/>
      <c r="P48" s="64"/>
      <c r="Q48" s="64"/>
      <c r="R48" s="440"/>
      <c r="S48" s="440"/>
      <c r="T48" s="441"/>
      <c r="U48" s="79"/>
      <c r="V48" s="441"/>
      <c r="W48" s="442"/>
      <c r="X48" s="79"/>
      <c r="Y48" s="64"/>
      <c r="Z48" s="369">
        <f t="shared" si="0"/>
        <v>1</v>
      </c>
      <c r="AA48" s="369">
        <f t="shared" si="1"/>
        <v>0</v>
      </c>
      <c r="AB48" s="26">
        <f t="shared" si="2"/>
        <v>0</v>
      </c>
      <c r="AC48" s="369" t="str">
        <f t="shared" si="3"/>
        <v/>
      </c>
      <c r="AD48" s="26" t="str">
        <f t="shared" si="4"/>
        <v/>
      </c>
      <c r="AE48" s="26" t="str">
        <f t="shared" si="5"/>
        <v/>
      </c>
      <c r="AF48" s="26" t="str">
        <f t="shared" si="6"/>
        <v/>
      </c>
      <c r="AG48" s="26" t="str">
        <f t="shared" si="7"/>
        <v/>
      </c>
      <c r="AH48" s="26">
        <f t="shared" si="8"/>
        <v>0</v>
      </c>
      <c r="AI48" s="26" t="str">
        <f t="shared" si="9"/>
        <v/>
      </c>
    </row>
    <row r="49" spans="1:35" ht="12" customHeight="1" x14ac:dyDescent="0.2">
      <c r="A49" s="218">
        <f>'1a'!$A49</f>
        <v>0</v>
      </c>
      <c r="B49" s="58">
        <f>'1a'!$B49</f>
        <v>0</v>
      </c>
      <c r="C49" s="77">
        <f>'1a'!$C49</f>
        <v>0</v>
      </c>
      <c r="D49" s="17"/>
      <c r="E49" s="478"/>
      <c r="F49" s="7"/>
      <c r="G49" s="15"/>
      <c r="H49" s="456" t="str">
        <f t="shared" si="10"/>
        <v/>
      </c>
      <c r="I49" s="449"/>
      <c r="J49" s="449"/>
      <c r="K49" s="449"/>
      <c r="L49" s="449"/>
      <c r="M49" s="449"/>
      <c r="N49" s="449"/>
      <c r="O49" s="449"/>
      <c r="P49" s="64"/>
      <c r="Q49" s="64"/>
      <c r="R49" s="440"/>
      <c r="S49" s="440"/>
      <c r="T49" s="441"/>
      <c r="U49" s="79"/>
      <c r="V49" s="441"/>
      <c r="W49" s="442"/>
      <c r="X49" s="79"/>
      <c r="Y49" s="64"/>
      <c r="Z49" s="369">
        <f t="shared" si="0"/>
        <v>1</v>
      </c>
      <c r="AA49" s="369">
        <f t="shared" si="1"/>
        <v>0</v>
      </c>
      <c r="AB49" s="26">
        <f t="shared" si="2"/>
        <v>0</v>
      </c>
      <c r="AC49" s="369" t="str">
        <f t="shared" si="3"/>
        <v/>
      </c>
      <c r="AD49" s="26" t="str">
        <f t="shared" si="4"/>
        <v/>
      </c>
      <c r="AE49" s="26" t="str">
        <f t="shared" si="5"/>
        <v/>
      </c>
      <c r="AF49" s="26" t="str">
        <f t="shared" si="6"/>
        <v/>
      </c>
      <c r="AG49" s="26" t="str">
        <f t="shared" si="7"/>
        <v/>
      </c>
      <c r="AH49" s="26">
        <f t="shared" si="8"/>
        <v>0</v>
      </c>
      <c r="AI49" s="26" t="str">
        <f t="shared" si="9"/>
        <v/>
      </c>
    </row>
    <row r="50" spans="1:35" ht="12" customHeight="1" x14ac:dyDescent="0.2">
      <c r="A50" s="218">
        <f>'1a'!$A50</f>
        <v>0</v>
      </c>
      <c r="B50" s="58">
        <f>'1a'!$B50</f>
        <v>0</v>
      </c>
      <c r="C50" s="77">
        <f>'1a'!$C50</f>
        <v>0</v>
      </c>
      <c r="D50" s="17"/>
      <c r="E50" s="478"/>
      <c r="F50" s="7"/>
      <c r="G50" s="15"/>
      <c r="H50" s="456" t="str">
        <f t="shared" si="10"/>
        <v/>
      </c>
      <c r="I50" s="449"/>
      <c r="J50" s="449"/>
      <c r="K50" s="449"/>
      <c r="L50" s="449"/>
      <c r="M50" s="449"/>
      <c r="N50" s="449"/>
      <c r="O50" s="449"/>
      <c r="P50" s="64"/>
      <c r="Q50" s="64"/>
      <c r="R50" s="440"/>
      <c r="S50" s="440"/>
      <c r="T50" s="441"/>
      <c r="U50" s="79"/>
      <c r="V50" s="441"/>
      <c r="W50" s="442"/>
      <c r="X50" s="79"/>
      <c r="Y50" s="64"/>
      <c r="Z50" s="369">
        <f t="shared" si="0"/>
        <v>1</v>
      </c>
      <c r="AA50" s="369">
        <f t="shared" si="1"/>
        <v>0</v>
      </c>
      <c r="AB50" s="26">
        <f t="shared" si="2"/>
        <v>0</v>
      </c>
      <c r="AC50" s="369" t="str">
        <f t="shared" si="3"/>
        <v/>
      </c>
      <c r="AD50" s="26" t="str">
        <f t="shared" si="4"/>
        <v/>
      </c>
      <c r="AE50" s="26" t="str">
        <f t="shared" si="5"/>
        <v/>
      </c>
      <c r="AF50" s="26" t="str">
        <f t="shared" si="6"/>
        <v/>
      </c>
      <c r="AG50" s="26" t="str">
        <f t="shared" si="7"/>
        <v/>
      </c>
      <c r="AH50" s="26">
        <f t="shared" si="8"/>
        <v>0</v>
      </c>
      <c r="AI50" s="26" t="str">
        <f t="shared" si="9"/>
        <v/>
      </c>
    </row>
    <row r="51" spans="1:35" ht="12" customHeight="1" x14ac:dyDescent="0.2">
      <c r="A51" s="218">
        <f>'1a'!$A51</f>
        <v>0</v>
      </c>
      <c r="B51" s="58">
        <f>'1a'!$B51</f>
        <v>0</v>
      </c>
      <c r="C51" s="77">
        <f>'1a'!$C51</f>
        <v>0</v>
      </c>
      <c r="D51" s="17"/>
      <c r="E51" s="478"/>
      <c r="F51" s="7"/>
      <c r="G51" s="15"/>
      <c r="H51" s="456" t="str">
        <f t="shared" si="10"/>
        <v/>
      </c>
      <c r="I51" s="449"/>
      <c r="J51" s="449"/>
      <c r="K51" s="449"/>
      <c r="L51" s="449"/>
      <c r="M51" s="449"/>
      <c r="N51" s="449"/>
      <c r="O51" s="449"/>
      <c r="P51" s="64"/>
      <c r="Q51" s="64"/>
      <c r="R51" s="440"/>
      <c r="S51" s="440"/>
      <c r="T51" s="441"/>
      <c r="U51" s="79"/>
      <c r="V51" s="441"/>
      <c r="W51" s="442"/>
      <c r="X51" s="79"/>
      <c r="Y51" s="64"/>
      <c r="Z51" s="369">
        <f t="shared" si="0"/>
        <v>1</v>
      </c>
      <c r="AA51" s="369">
        <f t="shared" si="1"/>
        <v>0</v>
      </c>
      <c r="AB51" s="26">
        <f t="shared" si="2"/>
        <v>0</v>
      </c>
      <c r="AC51" s="369" t="str">
        <f t="shared" si="3"/>
        <v/>
      </c>
      <c r="AD51" s="26" t="str">
        <f t="shared" si="4"/>
        <v/>
      </c>
      <c r="AE51" s="26" t="str">
        <f t="shared" si="5"/>
        <v/>
      </c>
      <c r="AF51" s="26" t="str">
        <f t="shared" si="6"/>
        <v/>
      </c>
      <c r="AG51" s="26" t="str">
        <f t="shared" si="7"/>
        <v/>
      </c>
      <c r="AH51" s="26">
        <f t="shared" si="8"/>
        <v>0</v>
      </c>
      <c r="AI51" s="26" t="str">
        <f t="shared" si="9"/>
        <v/>
      </c>
    </row>
    <row r="52" spans="1:35" ht="12" customHeight="1" x14ac:dyDescent="0.2">
      <c r="A52" s="218">
        <f>'1a'!$A52</f>
        <v>0</v>
      </c>
      <c r="B52" s="58">
        <f>'1a'!$B52</f>
        <v>0</v>
      </c>
      <c r="C52" s="77">
        <f>'1a'!$C52</f>
        <v>0</v>
      </c>
      <c r="D52" s="17"/>
      <c r="E52" s="478"/>
      <c r="F52" s="7"/>
      <c r="G52" s="15"/>
      <c r="H52" s="456" t="str">
        <f t="shared" si="10"/>
        <v/>
      </c>
      <c r="I52" s="449"/>
      <c r="J52" s="449"/>
      <c r="K52" s="449"/>
      <c r="L52" s="449"/>
      <c r="M52" s="449"/>
      <c r="N52" s="449"/>
      <c r="O52" s="449"/>
      <c r="P52" s="64"/>
      <c r="Q52" s="64"/>
      <c r="R52" s="440"/>
      <c r="S52" s="440"/>
      <c r="T52" s="441"/>
      <c r="U52" s="79"/>
      <c r="V52" s="441"/>
      <c r="W52" s="442"/>
      <c r="X52" s="79"/>
      <c r="Y52" s="64"/>
      <c r="Z52" s="369">
        <f t="shared" si="0"/>
        <v>1</v>
      </c>
      <c r="AA52" s="369">
        <f t="shared" si="1"/>
        <v>0</v>
      </c>
      <c r="AB52" s="26">
        <f t="shared" si="2"/>
        <v>0</v>
      </c>
      <c r="AC52" s="369" t="str">
        <f t="shared" si="3"/>
        <v/>
      </c>
      <c r="AD52" s="26" t="str">
        <f t="shared" si="4"/>
        <v/>
      </c>
      <c r="AE52" s="26" t="str">
        <f t="shared" si="5"/>
        <v/>
      </c>
      <c r="AF52" s="26" t="str">
        <f t="shared" si="6"/>
        <v/>
      </c>
      <c r="AG52" s="26" t="str">
        <f t="shared" si="7"/>
        <v/>
      </c>
      <c r="AH52" s="26">
        <f t="shared" si="8"/>
        <v>0</v>
      </c>
      <c r="AI52" s="26" t="str">
        <f t="shared" si="9"/>
        <v/>
      </c>
    </row>
    <row r="53" spans="1:35" ht="12" customHeight="1" x14ac:dyDescent="0.2">
      <c r="A53" s="218">
        <f>'1a'!$A53</f>
        <v>0</v>
      </c>
      <c r="B53" s="58">
        <f>'1a'!$B53</f>
        <v>0</v>
      </c>
      <c r="C53" s="77">
        <f>'1a'!$C53</f>
        <v>0</v>
      </c>
      <c r="D53" s="17"/>
      <c r="E53" s="7"/>
      <c r="F53" s="7"/>
      <c r="G53" s="15"/>
      <c r="H53" s="456" t="str">
        <f t="shared" si="10"/>
        <v/>
      </c>
      <c r="I53" s="449"/>
      <c r="J53" s="449"/>
      <c r="K53" s="449"/>
      <c r="L53" s="449"/>
      <c r="M53" s="449"/>
      <c r="N53" s="449"/>
      <c r="O53" s="449"/>
      <c r="P53" s="64"/>
      <c r="Q53" s="64"/>
      <c r="R53" s="440"/>
      <c r="S53" s="440"/>
      <c r="T53" s="441"/>
      <c r="U53" s="79"/>
      <c r="V53" s="441"/>
      <c r="W53" s="442"/>
      <c r="X53" s="79"/>
      <c r="Y53" s="64"/>
      <c r="Z53" s="369">
        <f t="shared" si="0"/>
        <v>1</v>
      </c>
      <c r="AA53" s="369">
        <f t="shared" si="1"/>
        <v>0</v>
      </c>
      <c r="AB53" s="26">
        <f t="shared" si="2"/>
        <v>0</v>
      </c>
      <c r="AC53" s="369" t="str">
        <f t="shared" si="3"/>
        <v/>
      </c>
      <c r="AD53" s="26" t="str">
        <f t="shared" si="4"/>
        <v/>
      </c>
      <c r="AE53" s="26" t="str">
        <f t="shared" si="5"/>
        <v/>
      </c>
      <c r="AF53" s="26" t="str">
        <f t="shared" si="6"/>
        <v/>
      </c>
      <c r="AG53" s="26" t="str">
        <f t="shared" si="7"/>
        <v/>
      </c>
      <c r="AH53" s="26">
        <f t="shared" si="8"/>
        <v>0</v>
      </c>
      <c r="AI53" s="26" t="str">
        <f t="shared" si="9"/>
        <v/>
      </c>
    </row>
    <row r="54" spans="1:35" ht="12" customHeight="1" x14ac:dyDescent="0.2">
      <c r="A54" s="218">
        <f>'1a'!$A54</f>
        <v>0</v>
      </c>
      <c r="B54" s="58">
        <f>'1a'!$B54</f>
        <v>0</v>
      </c>
      <c r="C54" s="77">
        <f>'1a'!$C54</f>
        <v>0</v>
      </c>
      <c r="D54" s="17"/>
      <c r="E54" s="7"/>
      <c r="F54" s="7"/>
      <c r="G54" s="15"/>
      <c r="H54" s="456" t="str">
        <f t="shared" si="10"/>
        <v/>
      </c>
      <c r="I54" s="449"/>
      <c r="J54" s="449"/>
      <c r="K54" s="449"/>
      <c r="L54" s="449"/>
      <c r="M54" s="449"/>
      <c r="N54" s="449"/>
      <c r="O54" s="449"/>
      <c r="P54" s="64"/>
      <c r="Q54" s="64"/>
      <c r="R54" s="440"/>
      <c r="S54" s="440"/>
      <c r="T54" s="441"/>
      <c r="U54" s="79"/>
      <c r="V54" s="441"/>
      <c r="W54" s="442"/>
      <c r="X54" s="79"/>
      <c r="Y54" s="64"/>
      <c r="Z54" s="369">
        <f t="shared" si="0"/>
        <v>1</v>
      </c>
      <c r="AA54" s="369">
        <f t="shared" si="1"/>
        <v>0</v>
      </c>
      <c r="AB54" s="26">
        <f t="shared" si="2"/>
        <v>0</v>
      </c>
      <c r="AC54" s="369" t="str">
        <f t="shared" si="3"/>
        <v/>
      </c>
      <c r="AD54" s="26" t="str">
        <f t="shared" si="4"/>
        <v/>
      </c>
      <c r="AE54" s="26" t="str">
        <f t="shared" si="5"/>
        <v/>
      </c>
      <c r="AF54" s="26" t="str">
        <f t="shared" si="6"/>
        <v/>
      </c>
      <c r="AG54" s="26" t="str">
        <f t="shared" si="7"/>
        <v/>
      </c>
      <c r="AH54" s="26">
        <f t="shared" si="8"/>
        <v>0</v>
      </c>
      <c r="AI54" s="26" t="str">
        <f t="shared" si="9"/>
        <v/>
      </c>
    </row>
    <row r="55" spans="1:35" ht="12" customHeight="1" x14ac:dyDescent="0.2">
      <c r="A55" s="218">
        <f>'1a'!$A55</f>
        <v>0</v>
      </c>
      <c r="B55" s="58">
        <f>'1a'!$B55</f>
        <v>0</v>
      </c>
      <c r="C55" s="77">
        <f>'1a'!$C55</f>
        <v>0</v>
      </c>
      <c r="D55" s="17"/>
      <c r="E55" s="7"/>
      <c r="F55" s="7"/>
      <c r="G55" s="15"/>
      <c r="H55" s="456" t="str">
        <f t="shared" si="10"/>
        <v/>
      </c>
      <c r="I55" s="449"/>
      <c r="J55" s="449"/>
      <c r="K55" s="449"/>
      <c r="L55" s="449"/>
      <c r="M55" s="449"/>
      <c r="N55" s="449"/>
      <c r="O55" s="449"/>
      <c r="P55" s="64"/>
      <c r="Q55" s="64"/>
      <c r="R55" s="440"/>
      <c r="S55" s="440"/>
      <c r="T55" s="441"/>
      <c r="U55" s="79"/>
      <c r="V55" s="441"/>
      <c r="W55" s="442"/>
      <c r="X55" s="79"/>
      <c r="Y55" s="64"/>
      <c r="Z55" s="369">
        <f t="shared" si="0"/>
        <v>1</v>
      </c>
      <c r="AA55" s="369">
        <f t="shared" si="1"/>
        <v>0</v>
      </c>
      <c r="AB55" s="26">
        <f t="shared" si="2"/>
        <v>0</v>
      </c>
      <c r="AC55" s="369" t="str">
        <f t="shared" si="3"/>
        <v/>
      </c>
      <c r="AD55" s="26" t="str">
        <f t="shared" si="4"/>
        <v/>
      </c>
      <c r="AE55" s="26" t="str">
        <f t="shared" si="5"/>
        <v/>
      </c>
      <c r="AF55" s="26" t="str">
        <f t="shared" si="6"/>
        <v/>
      </c>
      <c r="AG55" s="26" t="str">
        <f t="shared" si="7"/>
        <v/>
      </c>
      <c r="AH55" s="26">
        <f t="shared" si="8"/>
        <v>0</v>
      </c>
      <c r="AI55" s="26" t="str">
        <f t="shared" si="9"/>
        <v/>
      </c>
    </row>
    <row r="56" spans="1:35" ht="12" customHeight="1" x14ac:dyDescent="0.2">
      <c r="A56" s="218">
        <f>'1a'!$A56</f>
        <v>0</v>
      </c>
      <c r="B56" s="58">
        <f>'1a'!$B56</f>
        <v>0</v>
      </c>
      <c r="C56" s="77">
        <f>'1a'!$C56</f>
        <v>0</v>
      </c>
      <c r="D56" s="17"/>
      <c r="E56" s="7"/>
      <c r="F56" s="7"/>
      <c r="G56" s="15"/>
      <c r="H56" s="456" t="str">
        <f t="shared" si="10"/>
        <v/>
      </c>
      <c r="I56" s="449"/>
      <c r="J56" s="449"/>
      <c r="K56" s="449"/>
      <c r="L56" s="449"/>
      <c r="M56" s="449"/>
      <c r="N56" s="449"/>
      <c r="O56" s="449"/>
      <c r="P56" s="64"/>
      <c r="Q56" s="64"/>
      <c r="R56" s="440"/>
      <c r="S56" s="440"/>
      <c r="T56" s="441"/>
      <c r="U56" s="79"/>
      <c r="V56" s="441"/>
      <c r="W56" s="442"/>
      <c r="X56" s="79"/>
      <c r="Y56" s="64"/>
      <c r="Z56" s="369">
        <f t="shared" si="0"/>
        <v>1</v>
      </c>
      <c r="AA56" s="369">
        <f t="shared" si="1"/>
        <v>0</v>
      </c>
      <c r="AB56" s="26">
        <f t="shared" si="2"/>
        <v>0</v>
      </c>
      <c r="AC56" s="369" t="str">
        <f t="shared" si="3"/>
        <v/>
      </c>
      <c r="AD56" s="26" t="str">
        <f t="shared" si="4"/>
        <v/>
      </c>
      <c r="AE56" s="26" t="str">
        <f t="shared" si="5"/>
        <v/>
      </c>
      <c r="AF56" s="26" t="str">
        <f t="shared" si="6"/>
        <v/>
      </c>
      <c r="AG56" s="26" t="str">
        <f t="shared" si="7"/>
        <v/>
      </c>
      <c r="AH56" s="26">
        <f t="shared" si="8"/>
        <v>0</v>
      </c>
      <c r="AI56" s="26" t="str">
        <f t="shared" si="9"/>
        <v/>
      </c>
    </row>
    <row r="57" spans="1:35" ht="12" customHeight="1" x14ac:dyDescent="0.2">
      <c r="A57" s="218">
        <f>'1a'!$A57</f>
        <v>0</v>
      </c>
      <c r="B57" s="58">
        <f>'1a'!$B57</f>
        <v>0</v>
      </c>
      <c r="C57" s="77">
        <f>'1a'!$C57</f>
        <v>0</v>
      </c>
      <c r="D57" s="17"/>
      <c r="E57" s="7"/>
      <c r="F57" s="7"/>
      <c r="G57" s="15"/>
      <c r="H57" s="456" t="str">
        <f t="shared" si="10"/>
        <v/>
      </c>
      <c r="I57" s="449"/>
      <c r="J57" s="449"/>
      <c r="K57" s="449"/>
      <c r="L57" s="449"/>
      <c r="M57" s="449"/>
      <c r="N57" s="449"/>
      <c r="O57" s="449"/>
      <c r="P57" s="64"/>
      <c r="Q57" s="64"/>
      <c r="R57" s="440"/>
      <c r="S57" s="440"/>
      <c r="T57" s="441"/>
      <c r="U57" s="79"/>
      <c r="V57" s="441"/>
      <c r="W57" s="442"/>
      <c r="X57" s="79"/>
      <c r="Y57" s="64"/>
      <c r="Z57" s="369">
        <f t="shared" si="0"/>
        <v>1</v>
      </c>
      <c r="AA57" s="369">
        <f t="shared" si="1"/>
        <v>0</v>
      </c>
      <c r="AB57" s="26">
        <f t="shared" si="2"/>
        <v>0</v>
      </c>
      <c r="AC57" s="369" t="str">
        <f t="shared" si="3"/>
        <v/>
      </c>
      <c r="AD57" s="26" t="str">
        <f t="shared" si="4"/>
        <v/>
      </c>
      <c r="AE57" s="26" t="str">
        <f t="shared" si="5"/>
        <v/>
      </c>
      <c r="AF57" s="26" t="str">
        <f t="shared" si="6"/>
        <v/>
      </c>
      <c r="AG57" s="26" t="str">
        <f t="shared" si="7"/>
        <v/>
      </c>
      <c r="AH57" s="26">
        <f t="shared" si="8"/>
        <v>0</v>
      </c>
      <c r="AI57" s="26" t="str">
        <f t="shared" si="9"/>
        <v/>
      </c>
    </row>
    <row r="58" spans="1:35" ht="12" customHeight="1" thickBot="1" x14ac:dyDescent="0.25">
      <c r="A58" s="219">
        <f>'1a'!$A58</f>
        <v>0</v>
      </c>
      <c r="B58" s="212">
        <f>'1a'!$B58</f>
        <v>0</v>
      </c>
      <c r="C58" s="213">
        <f>'1a'!$C58</f>
        <v>0</v>
      </c>
      <c r="D58" s="214"/>
      <c r="E58" s="198"/>
      <c r="F58" s="198"/>
      <c r="G58" s="199"/>
      <c r="H58" s="457" t="str">
        <f t="shared" si="10"/>
        <v/>
      </c>
      <c r="I58" s="449"/>
      <c r="J58" s="449"/>
      <c r="K58" s="449"/>
      <c r="L58" s="449"/>
      <c r="M58" s="449"/>
      <c r="N58" s="449"/>
      <c r="O58" s="449"/>
      <c r="P58" s="64"/>
      <c r="Q58" s="64"/>
      <c r="R58" s="440"/>
      <c r="S58" s="440"/>
      <c r="T58" s="441"/>
      <c r="U58" s="79"/>
      <c r="V58" s="441"/>
      <c r="W58" s="442"/>
      <c r="X58" s="79"/>
      <c r="Y58" s="64"/>
      <c r="Z58" s="369">
        <f t="shared" si="0"/>
        <v>1</v>
      </c>
      <c r="AA58" s="369">
        <f t="shared" si="1"/>
        <v>0</v>
      </c>
      <c r="AB58" s="26">
        <f t="shared" si="2"/>
        <v>0</v>
      </c>
      <c r="AC58" s="369" t="str">
        <f t="shared" si="3"/>
        <v/>
      </c>
      <c r="AD58" s="26" t="str">
        <f t="shared" si="4"/>
        <v/>
      </c>
      <c r="AE58" s="26" t="str">
        <f t="shared" si="5"/>
        <v/>
      </c>
      <c r="AF58" s="26" t="str">
        <f t="shared" si="6"/>
        <v/>
      </c>
      <c r="AG58" s="26" t="str">
        <f t="shared" si="7"/>
        <v/>
      </c>
      <c r="AH58" s="26">
        <f t="shared" si="8"/>
        <v>0</v>
      </c>
      <c r="AI58" s="26" t="str">
        <f t="shared" si="9"/>
        <v/>
      </c>
    </row>
    <row r="59" spans="1:35" ht="3"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row>
    <row r="60" spans="1:35" ht="3" customHeight="1" thickBot="1" x14ac:dyDescent="0.25">
      <c r="A60" s="209"/>
      <c r="B60" s="179"/>
      <c r="C60" s="179"/>
      <c r="D60" s="210"/>
      <c r="E60" s="179"/>
      <c r="F60" s="179"/>
      <c r="G60" s="179"/>
      <c r="H60" s="179"/>
      <c r="I60" s="179"/>
      <c r="J60" s="179"/>
      <c r="K60" s="211"/>
      <c r="L60" s="179"/>
      <c r="M60" s="179"/>
      <c r="N60" s="179"/>
      <c r="O60" s="179"/>
      <c r="P60" s="179"/>
      <c r="Q60" s="179"/>
      <c r="R60" s="179"/>
      <c r="S60" s="210"/>
      <c r="T60" s="179"/>
      <c r="U60" s="179"/>
      <c r="V60" s="179"/>
      <c r="W60" s="179"/>
      <c r="X60" s="179"/>
      <c r="Y60" s="180"/>
    </row>
    <row r="61" spans="1:35" x14ac:dyDescent="0.2">
      <c r="A61" s="26"/>
      <c r="B61" s="26"/>
      <c r="C61" s="26"/>
      <c r="D61" s="26"/>
      <c r="E61" s="26"/>
      <c r="F61" s="26"/>
      <c r="G61" s="26"/>
      <c r="H61" s="26"/>
      <c r="I61" s="26"/>
      <c r="J61" s="26"/>
      <c r="K61" s="26"/>
      <c r="L61" s="26"/>
      <c r="M61" s="26"/>
      <c r="N61" s="26"/>
      <c r="O61" s="26"/>
      <c r="P61" s="26"/>
      <c r="Q61" s="26"/>
      <c r="R61" s="26"/>
      <c r="S61" s="26"/>
      <c r="T61" s="26"/>
      <c r="U61" s="26"/>
      <c r="V61" s="26"/>
    </row>
    <row r="62" spans="1:35" x14ac:dyDescent="0.2">
      <c r="C62" s="26"/>
      <c r="D62" s="26"/>
      <c r="E62" s="26"/>
      <c r="F62" s="26"/>
      <c r="G62" s="26"/>
      <c r="H62" s="26"/>
      <c r="I62" s="26"/>
      <c r="J62" s="26"/>
      <c r="K62" s="26"/>
      <c r="L62" s="26"/>
      <c r="M62" s="26"/>
      <c r="N62" s="26"/>
      <c r="O62" s="26"/>
      <c r="P62" s="26"/>
      <c r="Q62" s="26"/>
      <c r="R62" s="26"/>
      <c r="S62" s="26"/>
      <c r="T62" s="26"/>
      <c r="U62" s="26"/>
      <c r="V62" s="26"/>
    </row>
    <row r="63" spans="1:35" ht="1.5" customHeight="1" x14ac:dyDescent="0.2">
      <c r="A63" s="27">
        <v>0</v>
      </c>
      <c r="B63" s="27" t="s">
        <v>29</v>
      </c>
      <c r="C63" s="26"/>
      <c r="D63" s="26"/>
      <c r="E63" s="26"/>
      <c r="F63" s="26"/>
      <c r="G63" s="26"/>
      <c r="H63" s="26"/>
      <c r="I63" s="26"/>
      <c r="J63" s="26"/>
      <c r="K63" s="26"/>
      <c r="L63" s="26"/>
      <c r="M63" s="26"/>
      <c r="N63" s="26"/>
      <c r="O63" s="26"/>
      <c r="P63" s="26"/>
      <c r="Q63" s="26"/>
      <c r="R63" s="26"/>
      <c r="S63" s="26"/>
      <c r="T63" s="26"/>
      <c r="U63" s="26"/>
      <c r="V63" s="26"/>
    </row>
    <row r="64" spans="1:35" ht="1.5" customHeight="1" x14ac:dyDescent="0.2">
      <c r="A64" s="27">
        <v>1</v>
      </c>
      <c r="B64" s="27" t="s">
        <v>24</v>
      </c>
      <c r="C64" s="26"/>
      <c r="D64" s="26"/>
      <c r="E64" s="26"/>
      <c r="F64" s="26"/>
      <c r="G64" s="26"/>
      <c r="H64" s="26"/>
      <c r="I64" s="26"/>
      <c r="J64" s="26"/>
      <c r="K64" s="26"/>
      <c r="L64" s="26"/>
      <c r="M64" s="26"/>
      <c r="N64" s="26"/>
      <c r="O64" s="26"/>
      <c r="P64" s="26"/>
      <c r="Q64" s="26"/>
      <c r="R64" s="26"/>
      <c r="S64" s="26"/>
      <c r="T64" s="26"/>
      <c r="U64" s="26"/>
      <c r="V64" s="26"/>
    </row>
    <row r="65" spans="1:22" ht="1.5" customHeight="1" x14ac:dyDescent="0.2">
      <c r="A65" s="27">
        <v>2</v>
      </c>
      <c r="B65" s="27" t="s">
        <v>51</v>
      </c>
      <c r="C65" s="26"/>
      <c r="D65" s="26"/>
      <c r="E65" s="26"/>
      <c r="F65" s="26"/>
      <c r="G65" s="26"/>
      <c r="H65" s="26"/>
      <c r="I65" s="26"/>
      <c r="J65" s="26"/>
      <c r="K65" s="26"/>
      <c r="L65" s="26"/>
      <c r="M65" s="26"/>
      <c r="N65" s="26"/>
      <c r="O65" s="26"/>
      <c r="P65" s="26"/>
      <c r="Q65" s="26"/>
      <c r="R65" s="26"/>
      <c r="S65" s="26"/>
      <c r="T65" s="26"/>
      <c r="U65" s="26"/>
      <c r="V65" s="26"/>
    </row>
    <row r="66" spans="1:22" ht="1.5" customHeight="1" x14ac:dyDescent="0.2">
      <c r="A66" s="27">
        <v>3</v>
      </c>
      <c r="B66" s="27" t="s">
        <v>38</v>
      </c>
      <c r="C66" s="26"/>
      <c r="D66" s="26"/>
      <c r="E66" s="26"/>
      <c r="F66" s="26"/>
      <c r="G66" s="26"/>
      <c r="H66" s="26"/>
      <c r="I66" s="26"/>
      <c r="J66" s="26"/>
      <c r="K66" s="26"/>
      <c r="L66" s="26"/>
      <c r="M66" s="26"/>
      <c r="N66" s="26"/>
      <c r="O66" s="26"/>
      <c r="P66" s="26"/>
      <c r="Q66" s="26"/>
      <c r="R66" s="26"/>
      <c r="S66" s="26"/>
      <c r="T66" s="26"/>
      <c r="U66" s="26"/>
      <c r="V66" s="26"/>
    </row>
    <row r="67" spans="1:22" ht="1.5" customHeight="1" x14ac:dyDescent="0.2">
      <c r="A67" s="27">
        <v>4</v>
      </c>
      <c r="B67" s="27" t="s">
        <v>43</v>
      </c>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5</v>
      </c>
      <c r="B68" s="27" t="s">
        <v>52</v>
      </c>
    </row>
    <row r="69" spans="1:22" ht="1.5" customHeight="1" x14ac:dyDescent="0.2">
      <c r="A69" s="27">
        <v>6</v>
      </c>
      <c r="B69" s="27" t="s">
        <v>42</v>
      </c>
    </row>
    <row r="70" spans="1:22" ht="1.5" customHeight="1" x14ac:dyDescent="0.2">
      <c r="A70" s="27">
        <v>7</v>
      </c>
      <c r="B70" s="27" t="s">
        <v>39</v>
      </c>
    </row>
    <row r="71" spans="1:22" ht="1.5" customHeight="1" x14ac:dyDescent="0.2">
      <c r="A71" s="27">
        <v>8</v>
      </c>
      <c r="B71" s="27" t="s">
        <v>48</v>
      </c>
    </row>
    <row r="72" spans="1:22" ht="1.5" customHeight="1" x14ac:dyDescent="0.2">
      <c r="A72" s="27">
        <v>9</v>
      </c>
      <c r="B72" s="27" t="s">
        <v>46</v>
      </c>
    </row>
    <row r="73" spans="1:22" ht="1.5" customHeight="1" x14ac:dyDescent="0.2">
      <c r="A73" s="27">
        <v>10</v>
      </c>
      <c r="B73" s="27" t="s">
        <v>40</v>
      </c>
    </row>
    <row r="74" spans="1:22" ht="1.5" customHeight="1" x14ac:dyDescent="0.2">
      <c r="A74" s="27">
        <v>11</v>
      </c>
      <c r="B74" s="27" t="s">
        <v>53</v>
      </c>
    </row>
    <row r="75" spans="1:22" ht="1.5" customHeight="1" x14ac:dyDescent="0.2">
      <c r="A75" s="27">
        <v>12</v>
      </c>
      <c r="B75" s="27" t="s">
        <v>54</v>
      </c>
    </row>
    <row r="76" spans="1:22" ht="1.5" customHeight="1" x14ac:dyDescent="0.2">
      <c r="A76" s="27">
        <v>13</v>
      </c>
      <c r="B76" s="27" t="s">
        <v>55</v>
      </c>
    </row>
    <row r="77" spans="1:22" ht="1.5" customHeight="1" x14ac:dyDescent="0.2">
      <c r="A77" s="27">
        <v>14</v>
      </c>
      <c r="B77" s="27" t="s">
        <v>41</v>
      </c>
    </row>
    <row r="78" spans="1:22" ht="1.5" customHeight="1" x14ac:dyDescent="0.2">
      <c r="A78" s="27">
        <v>15</v>
      </c>
      <c r="B78" s="27" t="s">
        <v>47</v>
      </c>
    </row>
    <row r="79" spans="1:22" ht="1.5" customHeight="1" x14ac:dyDescent="0.2">
      <c r="A79" s="27">
        <v>16</v>
      </c>
      <c r="B79" s="27" t="s">
        <v>49</v>
      </c>
    </row>
    <row r="80" spans="1:22" ht="1.5" customHeight="1" x14ac:dyDescent="0.2">
      <c r="A80" s="27">
        <v>17</v>
      </c>
      <c r="B80" s="27" t="s">
        <v>23</v>
      </c>
    </row>
    <row r="81" spans="1:2" ht="1.5" customHeight="1" x14ac:dyDescent="0.2">
      <c r="A81" s="27">
        <v>18</v>
      </c>
      <c r="B81" s="27" t="s">
        <v>56</v>
      </c>
    </row>
    <row r="82" spans="1:2" ht="1.5" customHeight="1" x14ac:dyDescent="0.2">
      <c r="A82" s="27">
        <v>19</v>
      </c>
      <c r="B82" s="27" t="s">
        <v>57</v>
      </c>
    </row>
    <row r="83" spans="1:2" ht="1.5" customHeight="1" x14ac:dyDescent="0.2">
      <c r="A83" s="27">
        <v>20</v>
      </c>
      <c r="B83" s="27" t="s">
        <v>44</v>
      </c>
    </row>
    <row r="84" spans="1:2" ht="1.5" customHeight="1" x14ac:dyDescent="0.2">
      <c r="A84" s="27">
        <v>21</v>
      </c>
      <c r="B84" s="27" t="s">
        <v>37</v>
      </c>
    </row>
    <row r="85" spans="1:2" ht="1.5" customHeight="1" x14ac:dyDescent="0.2">
      <c r="A85" s="27">
        <v>22</v>
      </c>
      <c r="B85" s="27" t="s">
        <v>58</v>
      </c>
    </row>
    <row r="86" spans="1:2" ht="1.5" customHeight="1" x14ac:dyDescent="0.2">
      <c r="A86" s="27">
        <v>23</v>
      </c>
      <c r="B86" s="27" t="s">
        <v>59</v>
      </c>
    </row>
    <row r="87" spans="1:2" ht="1.5" customHeight="1" x14ac:dyDescent="0.2">
      <c r="A87" s="27">
        <v>24</v>
      </c>
      <c r="B87" s="27" t="s">
        <v>50</v>
      </c>
    </row>
    <row r="88" spans="1:2" ht="1.5" customHeight="1" x14ac:dyDescent="0.2">
      <c r="A88" s="27">
        <v>25</v>
      </c>
      <c r="B88" s="27" t="s">
        <v>60</v>
      </c>
    </row>
    <row r="89" spans="1:2" ht="1.5" customHeight="1" x14ac:dyDescent="0.2">
      <c r="A89" s="27">
        <v>26</v>
      </c>
      <c r="B89" s="27" t="s">
        <v>61</v>
      </c>
    </row>
    <row r="90" spans="1:2" ht="1.5" customHeight="1" x14ac:dyDescent="0.2">
      <c r="A90" s="27">
        <v>27</v>
      </c>
      <c r="B90" s="27" t="s">
        <v>62</v>
      </c>
    </row>
    <row r="91" spans="1:2" ht="1.5" customHeight="1" x14ac:dyDescent="0.2">
      <c r="A91" s="27">
        <v>28</v>
      </c>
      <c r="B91" s="27" t="s">
        <v>63</v>
      </c>
    </row>
    <row r="92" spans="1:2" ht="1.5" customHeight="1" x14ac:dyDescent="0.2">
      <c r="A92" s="27">
        <v>29</v>
      </c>
      <c r="B92" s="27" t="s">
        <v>45</v>
      </c>
    </row>
    <row r="93" spans="1:2" ht="1.5" customHeight="1" x14ac:dyDescent="0.2">
      <c r="A93" s="27">
        <v>30</v>
      </c>
      <c r="B93" s="27" t="s">
        <v>64</v>
      </c>
    </row>
    <row r="94" spans="1:2" ht="1.5" customHeight="1" x14ac:dyDescent="0.2">
      <c r="A94" s="27">
        <v>31</v>
      </c>
      <c r="B94" s="27" t="s">
        <v>65</v>
      </c>
    </row>
    <row r="95" spans="1:2" ht="1.5" customHeight="1" x14ac:dyDescent="0.2">
      <c r="A95" s="27">
        <v>32</v>
      </c>
      <c r="B95" s="27" t="s">
        <v>66</v>
      </c>
    </row>
    <row r="96" spans="1:2" ht="1.5" customHeight="1" x14ac:dyDescent="0.2">
      <c r="A96" s="27">
        <v>33</v>
      </c>
      <c r="B96" s="27" t="s">
        <v>67</v>
      </c>
    </row>
    <row r="97" spans="1:2" ht="1.5" customHeight="1" x14ac:dyDescent="0.2">
      <c r="A97" s="27">
        <v>34</v>
      </c>
      <c r="B97" s="27" t="s">
        <v>68</v>
      </c>
    </row>
    <row r="98" spans="1:2" ht="1.5" customHeight="1" x14ac:dyDescent="0.2">
      <c r="A98" s="27">
        <v>35</v>
      </c>
      <c r="B98" s="27" t="s">
        <v>69</v>
      </c>
    </row>
    <row r="99" spans="1:2" ht="1.5" customHeight="1" x14ac:dyDescent="0.2">
      <c r="A99" s="27">
        <v>36</v>
      </c>
      <c r="B99" s="27" t="s">
        <v>70</v>
      </c>
    </row>
    <row r="100" spans="1:2" ht="1.5" customHeight="1" x14ac:dyDescent="0.2">
      <c r="A100" s="27">
        <v>37</v>
      </c>
      <c r="B100" s="27" t="s">
        <v>71</v>
      </c>
    </row>
    <row r="101" spans="1:2" ht="1.5" customHeight="1" x14ac:dyDescent="0.2">
      <c r="A101" s="27">
        <v>38</v>
      </c>
      <c r="B101" s="27" t="s">
        <v>72</v>
      </c>
    </row>
    <row r="102" spans="1:2" ht="1.5" customHeight="1" x14ac:dyDescent="0.2">
      <c r="A102" s="27">
        <v>39</v>
      </c>
      <c r="B102" s="27" t="s">
        <v>73</v>
      </c>
    </row>
    <row r="103" spans="1:2" ht="1.5" customHeight="1" x14ac:dyDescent="0.2">
      <c r="A103" s="27">
        <v>40</v>
      </c>
      <c r="B103" s="27" t="s">
        <v>74</v>
      </c>
    </row>
    <row r="104" spans="1:2" ht="1.5" customHeight="1" x14ac:dyDescent="0.2">
      <c r="A104" s="27">
        <v>41</v>
      </c>
      <c r="B104" s="27" t="s">
        <v>75</v>
      </c>
    </row>
    <row r="105" spans="1:2" ht="1.5" customHeight="1" x14ac:dyDescent="0.2">
      <c r="A105" s="27">
        <v>42</v>
      </c>
      <c r="B105" s="27" t="s">
        <v>76</v>
      </c>
    </row>
    <row r="106" spans="1:2" ht="1.5" customHeight="1" x14ac:dyDescent="0.2">
      <c r="A106" s="27">
        <v>43</v>
      </c>
      <c r="B106" s="27" t="s">
        <v>77</v>
      </c>
    </row>
    <row r="107" spans="1:2" ht="1.5" customHeight="1" x14ac:dyDescent="0.2">
      <c r="A107" s="27">
        <v>44</v>
      </c>
      <c r="B107" s="27" t="s">
        <v>78</v>
      </c>
    </row>
    <row r="108" spans="1:2" ht="1.5" customHeight="1" x14ac:dyDescent="0.2">
      <c r="A108" s="27">
        <v>45</v>
      </c>
      <c r="B108" s="27" t="s">
        <v>79</v>
      </c>
    </row>
    <row r="109" spans="1:2" ht="1.5" customHeight="1" x14ac:dyDescent="0.2">
      <c r="A109" s="27">
        <v>46</v>
      </c>
      <c r="B109" s="27" t="s">
        <v>80</v>
      </c>
    </row>
    <row r="110" spans="1:2" ht="1.5" customHeight="1" x14ac:dyDescent="0.2">
      <c r="A110" s="27">
        <v>47</v>
      </c>
      <c r="B110" s="27" t="s">
        <v>81</v>
      </c>
    </row>
    <row r="111" spans="1:2" ht="1.5" customHeight="1" x14ac:dyDescent="0.2">
      <c r="A111" s="27">
        <v>48</v>
      </c>
      <c r="B111" s="27" t="s">
        <v>82</v>
      </c>
    </row>
    <row r="112" spans="1:2" ht="1.5" customHeight="1" x14ac:dyDescent="0.2">
      <c r="A112" s="27">
        <v>49</v>
      </c>
      <c r="B112" s="27" t="s">
        <v>83</v>
      </c>
    </row>
    <row r="113" spans="1:2" ht="1.5" customHeight="1" x14ac:dyDescent="0.2">
      <c r="A113" s="27">
        <v>50</v>
      </c>
      <c r="B113" s="27" t="s">
        <v>84</v>
      </c>
    </row>
    <row r="114" spans="1:2" ht="1.5" customHeight="1" x14ac:dyDescent="0.2">
      <c r="A114" s="27">
        <v>51</v>
      </c>
      <c r="B114" s="27" t="s">
        <v>85</v>
      </c>
    </row>
    <row r="115" spans="1:2" ht="1.5" customHeight="1" x14ac:dyDescent="0.2">
      <c r="A115" s="27">
        <v>52</v>
      </c>
      <c r="B115" s="27" t="s">
        <v>86</v>
      </c>
    </row>
    <row r="116" spans="1:2" ht="1.5" customHeight="1" x14ac:dyDescent="0.2">
      <c r="A116" s="27">
        <v>53</v>
      </c>
      <c r="B116" s="27" t="s">
        <v>87</v>
      </c>
    </row>
    <row r="117" spans="1:2" ht="1.5" customHeight="1" x14ac:dyDescent="0.2">
      <c r="A117" s="27">
        <v>54</v>
      </c>
      <c r="B117" s="27" t="s">
        <v>88</v>
      </c>
    </row>
    <row r="118" spans="1:2" ht="1.5" customHeight="1" x14ac:dyDescent="0.2">
      <c r="A118" s="27">
        <v>55</v>
      </c>
      <c r="B118" s="27" t="s">
        <v>89</v>
      </c>
    </row>
    <row r="119" spans="1:2" ht="1.5" customHeight="1" x14ac:dyDescent="0.2">
      <c r="A119" s="27">
        <v>56</v>
      </c>
      <c r="B119" s="27" t="s">
        <v>90</v>
      </c>
    </row>
    <row r="120" spans="1:2" ht="1.5" customHeight="1" x14ac:dyDescent="0.2">
      <c r="A120" s="27">
        <v>57</v>
      </c>
      <c r="B120" s="27" t="s">
        <v>91</v>
      </c>
    </row>
    <row r="121" spans="1:2" ht="1.5" customHeight="1" x14ac:dyDescent="0.2">
      <c r="A121" s="27">
        <v>58</v>
      </c>
      <c r="B121" s="27" t="s">
        <v>92</v>
      </c>
    </row>
    <row r="122" spans="1:2" ht="1.5" customHeight="1" x14ac:dyDescent="0.2">
      <c r="A122" s="27">
        <v>59</v>
      </c>
      <c r="B122" s="27" t="s">
        <v>93</v>
      </c>
    </row>
    <row r="123" spans="1:2" ht="1.5" customHeight="1" x14ac:dyDescent="0.2">
      <c r="A123" s="27">
        <v>60</v>
      </c>
      <c r="B123" s="27" t="s">
        <v>94</v>
      </c>
    </row>
    <row r="124" spans="1:2" ht="1.5" customHeight="1" x14ac:dyDescent="0.2">
      <c r="A124" s="27">
        <v>61</v>
      </c>
      <c r="B124" s="27" t="s">
        <v>95</v>
      </c>
    </row>
    <row r="125" spans="1:2" ht="1.5" customHeight="1" x14ac:dyDescent="0.2">
      <c r="A125" s="27">
        <v>62</v>
      </c>
      <c r="B125" s="27" t="s">
        <v>96</v>
      </c>
    </row>
    <row r="126" spans="1:2" ht="1.5" customHeight="1" x14ac:dyDescent="0.2">
      <c r="A126" s="27">
        <v>63</v>
      </c>
      <c r="B126" s="27" t="s">
        <v>97</v>
      </c>
    </row>
    <row r="127" spans="1:2" ht="1.5" customHeight="1" x14ac:dyDescent="0.2">
      <c r="A127" s="27">
        <v>64</v>
      </c>
      <c r="B127" s="27" t="s">
        <v>98</v>
      </c>
    </row>
    <row r="128" spans="1:2" ht="1.5" customHeight="1" x14ac:dyDescent="0.2">
      <c r="A128" s="27">
        <v>65</v>
      </c>
      <c r="B128" s="27" t="s">
        <v>99</v>
      </c>
    </row>
    <row r="129" spans="1:2" ht="1.5" customHeight="1" x14ac:dyDescent="0.2">
      <c r="A129" s="27">
        <v>66</v>
      </c>
      <c r="B129" s="27" t="s">
        <v>100</v>
      </c>
    </row>
    <row r="130" spans="1:2" ht="1.5" customHeight="1" x14ac:dyDescent="0.2">
      <c r="A130" s="27">
        <v>67</v>
      </c>
      <c r="B130" s="27" t="s">
        <v>101</v>
      </c>
    </row>
    <row r="131" spans="1:2" ht="1.5" customHeight="1" x14ac:dyDescent="0.2">
      <c r="A131" s="27">
        <v>68</v>
      </c>
      <c r="B131" s="27" t="s">
        <v>102</v>
      </c>
    </row>
    <row r="132" spans="1:2" ht="1.5" customHeight="1" x14ac:dyDescent="0.2">
      <c r="A132" s="27">
        <v>69</v>
      </c>
      <c r="B132" s="27" t="s">
        <v>103</v>
      </c>
    </row>
    <row r="133" spans="1:2" ht="1.5" customHeight="1" x14ac:dyDescent="0.2">
      <c r="A133" s="27">
        <v>70</v>
      </c>
      <c r="B133" s="27" t="s">
        <v>104</v>
      </c>
    </row>
    <row r="134" spans="1:2" ht="1.5" customHeight="1" x14ac:dyDescent="0.2">
      <c r="A134" s="27">
        <v>71</v>
      </c>
      <c r="B134" s="27" t="s">
        <v>105</v>
      </c>
    </row>
    <row r="135" spans="1:2" ht="1.5" customHeight="1" x14ac:dyDescent="0.2">
      <c r="A135" s="27">
        <v>72</v>
      </c>
      <c r="B135" s="27" t="s">
        <v>106</v>
      </c>
    </row>
    <row r="136" spans="1:2" ht="1.5" customHeight="1" x14ac:dyDescent="0.2">
      <c r="A136" s="27">
        <v>73</v>
      </c>
      <c r="B136" s="27" t="s">
        <v>107</v>
      </c>
    </row>
    <row r="137" spans="1:2" ht="1.5" customHeight="1" x14ac:dyDescent="0.2">
      <c r="A137" s="27">
        <v>74</v>
      </c>
      <c r="B137" s="27" t="s">
        <v>108</v>
      </c>
    </row>
    <row r="138" spans="1:2" ht="1.5" customHeight="1" x14ac:dyDescent="0.2">
      <c r="A138" s="27">
        <v>75</v>
      </c>
      <c r="B138" s="27" t="s">
        <v>109</v>
      </c>
    </row>
    <row r="139" spans="1:2" ht="1.5" customHeight="1" x14ac:dyDescent="0.2">
      <c r="A139" s="27">
        <v>76</v>
      </c>
      <c r="B139" s="27" t="s">
        <v>110</v>
      </c>
    </row>
    <row r="140" spans="1:2" ht="1.5" customHeight="1" x14ac:dyDescent="0.2">
      <c r="A140" s="27">
        <v>77</v>
      </c>
      <c r="B140" s="27" t="s">
        <v>111</v>
      </c>
    </row>
    <row r="141" spans="1:2" ht="1.5" customHeight="1" x14ac:dyDescent="0.2">
      <c r="A141" s="27">
        <v>78</v>
      </c>
      <c r="B141" s="27" t="s">
        <v>112</v>
      </c>
    </row>
    <row r="142" spans="1:2" ht="1.5" customHeight="1" x14ac:dyDescent="0.2">
      <c r="A142" s="27">
        <v>79</v>
      </c>
      <c r="B142" s="27" t="s">
        <v>113</v>
      </c>
    </row>
    <row r="143" spans="1:2" ht="1.5" customHeight="1" x14ac:dyDescent="0.2">
      <c r="A143" s="27">
        <v>80</v>
      </c>
      <c r="B143" s="27" t="s">
        <v>114</v>
      </c>
    </row>
    <row r="144" spans="1:2" ht="1.5" customHeight="1" x14ac:dyDescent="0.2">
      <c r="A144" s="27">
        <v>81</v>
      </c>
      <c r="B144" s="27" t="s">
        <v>115</v>
      </c>
    </row>
    <row r="145" spans="1:2" ht="1.5" customHeight="1" x14ac:dyDescent="0.2">
      <c r="A145" s="27">
        <v>82</v>
      </c>
      <c r="B145" s="27" t="s">
        <v>116</v>
      </c>
    </row>
    <row r="146" spans="1:2" ht="1.5" customHeight="1" x14ac:dyDescent="0.2">
      <c r="A146" s="27">
        <v>83</v>
      </c>
      <c r="B146" s="27" t="s">
        <v>117</v>
      </c>
    </row>
    <row r="147" spans="1:2" ht="1.5" customHeight="1" x14ac:dyDescent="0.2">
      <c r="A147" s="27">
        <v>84</v>
      </c>
      <c r="B147" s="27" t="s">
        <v>118</v>
      </c>
    </row>
    <row r="148" spans="1:2" ht="1.5" customHeight="1" x14ac:dyDescent="0.2">
      <c r="A148" s="27">
        <v>85</v>
      </c>
      <c r="B148" s="27" t="s">
        <v>119</v>
      </c>
    </row>
    <row r="149" spans="1:2" ht="1.5" customHeight="1" x14ac:dyDescent="0.2">
      <c r="A149" s="27">
        <v>86</v>
      </c>
      <c r="B149" s="27" t="s">
        <v>120</v>
      </c>
    </row>
    <row r="150" spans="1:2" ht="1.5" customHeight="1" x14ac:dyDescent="0.2">
      <c r="A150" s="27">
        <v>87</v>
      </c>
      <c r="B150" s="27" t="s">
        <v>121</v>
      </c>
    </row>
    <row r="151" spans="1:2" ht="1.5" customHeight="1" x14ac:dyDescent="0.2">
      <c r="A151" s="27">
        <v>88</v>
      </c>
      <c r="B151" s="27" t="s">
        <v>122</v>
      </c>
    </row>
    <row r="152" spans="1:2" ht="1.5" customHeight="1" x14ac:dyDescent="0.2">
      <c r="A152" s="27">
        <v>89</v>
      </c>
      <c r="B152" s="27" t="s">
        <v>123</v>
      </c>
    </row>
    <row r="153" spans="1:2" ht="1.5" customHeight="1" x14ac:dyDescent="0.2">
      <c r="A153" s="27">
        <v>90</v>
      </c>
      <c r="B153" s="27" t="s">
        <v>124</v>
      </c>
    </row>
    <row r="154" spans="1:2" ht="1.5" customHeight="1" x14ac:dyDescent="0.2">
      <c r="A154" s="27">
        <v>91</v>
      </c>
      <c r="B154" s="27" t="s">
        <v>125</v>
      </c>
    </row>
    <row r="155" spans="1:2" ht="1.5" customHeight="1" x14ac:dyDescent="0.2">
      <c r="A155" s="27">
        <v>92</v>
      </c>
      <c r="B155" s="27" t="s">
        <v>126</v>
      </c>
    </row>
    <row r="156" spans="1:2" ht="1.5" customHeight="1" x14ac:dyDescent="0.2">
      <c r="A156" s="27">
        <v>93</v>
      </c>
      <c r="B156" s="27" t="s">
        <v>127</v>
      </c>
    </row>
    <row r="157" spans="1:2" ht="1.5" customHeight="1" x14ac:dyDescent="0.2">
      <c r="A157" s="27">
        <v>94</v>
      </c>
      <c r="B157" s="27" t="s">
        <v>26</v>
      </c>
    </row>
    <row r="158" spans="1:2" ht="1.5" customHeight="1" x14ac:dyDescent="0.2">
      <c r="A158" s="27">
        <v>95</v>
      </c>
      <c r="B158" s="27" t="s">
        <v>128</v>
      </c>
    </row>
    <row r="159" spans="1:2" ht="1.5" customHeight="1" x14ac:dyDescent="0.2">
      <c r="A159" s="27">
        <v>96</v>
      </c>
      <c r="B159" s="27" t="s">
        <v>129</v>
      </c>
    </row>
    <row r="160" spans="1:2" ht="1.5" customHeight="1" x14ac:dyDescent="0.2">
      <c r="A160" s="27">
        <v>97</v>
      </c>
      <c r="B160" s="27" t="s">
        <v>130</v>
      </c>
    </row>
    <row r="161" spans="1:2" ht="1.5" customHeight="1" x14ac:dyDescent="0.2">
      <c r="A161" s="27">
        <v>98</v>
      </c>
      <c r="B161" s="27" t="s">
        <v>131</v>
      </c>
    </row>
    <row r="162" spans="1:2" ht="1.5" customHeight="1" x14ac:dyDescent="0.2">
      <c r="A162" s="27">
        <v>99</v>
      </c>
      <c r="B162" s="27" t="s">
        <v>132</v>
      </c>
    </row>
    <row r="163" spans="1:2" ht="2.25" customHeight="1" x14ac:dyDescent="0.2">
      <c r="A163" s="27">
        <v>100</v>
      </c>
      <c r="B163" s="27" t="s">
        <v>30</v>
      </c>
    </row>
  </sheetData>
  <sheetProtection password="8C55" sheet="1"/>
  <mergeCells count="24">
    <mergeCell ref="AA1:AB1"/>
    <mergeCell ref="W7:X7"/>
    <mergeCell ref="Y7:Y8"/>
    <mergeCell ref="A2:J2"/>
    <mergeCell ref="K2:Y2"/>
    <mergeCell ref="A1:Y1"/>
    <mergeCell ref="A4:B4"/>
    <mergeCell ref="T7:U7"/>
    <mergeCell ref="V7:V8"/>
    <mergeCell ref="A5:B5"/>
    <mergeCell ref="D4:H4"/>
    <mergeCell ref="J4:R4"/>
    <mergeCell ref="S4:W4"/>
    <mergeCell ref="D7:H7"/>
    <mergeCell ref="I7:L7"/>
    <mergeCell ref="Q7:Q8"/>
    <mergeCell ref="R7:R8"/>
    <mergeCell ref="M7:P7"/>
    <mergeCell ref="A7:A8"/>
    <mergeCell ref="B7:C7"/>
    <mergeCell ref="S7:S8"/>
    <mergeCell ref="D5:H5"/>
    <mergeCell ref="J5:R5"/>
    <mergeCell ref="S5:W5"/>
  </mergeCells>
  <phoneticPr fontId="0" type="noConversion"/>
  <conditionalFormatting sqref="W9:W58">
    <cfRule type="cellIs" dxfId="11" priority="1" stopIfTrue="1" operator="lessThan">
      <formula>1</formula>
    </cfRule>
  </conditionalFormatting>
  <conditionalFormatting sqref="A9:C58">
    <cfRule type="cellIs" dxfId="10" priority="2" stopIfTrue="1" operator="equal">
      <formula>0</formula>
    </cfRule>
  </conditionalFormatting>
  <printOptions horizontalCentered="1"/>
  <pageMargins left="0.39370078740157483" right="0.39370078740157483" top="0.39370078740157483" bottom="0.39370078740157483" header="0.51181102362204722" footer="0.51181102362204722"/>
  <pageSetup paperSize="9" orientation="portrait"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6"/>
  <dimension ref="A1:AE168"/>
  <sheetViews>
    <sheetView workbookViewId="0">
      <pane xSplit="3" ySplit="8" topLeftCell="D9" activePane="bottomRight" state="frozen"/>
      <selection activeCell="E64" sqref="E64:N64"/>
      <selection pane="topRight" activeCell="E64" sqref="E64:N64"/>
      <selection pane="bottomLeft" activeCell="E64" sqref="E64:N64"/>
      <selection pane="bottomRight" activeCell="D9" sqref="D9"/>
    </sheetView>
  </sheetViews>
  <sheetFormatPr defaultRowHeight="12.75" x14ac:dyDescent="0.2"/>
  <cols>
    <col min="1" max="1" width="2.85546875" style="27" customWidth="1"/>
    <col min="2" max="2" width="5.5703125" style="27" customWidth="1"/>
    <col min="3" max="3" width="19.7109375" style="27" customWidth="1"/>
    <col min="4" max="7" width="3.28515625" style="27" customWidth="1"/>
    <col min="8" max="8" width="3.7109375" style="27" customWidth="1"/>
    <col min="9" max="16" width="3.28515625" style="27" customWidth="1"/>
    <col min="17" max="17" width="3.7109375" style="27" customWidth="1"/>
    <col min="18" max="18" width="4.28515625" style="27" customWidth="1"/>
    <col min="19" max="19" width="4.28515625" style="27" hidden="1" customWidth="1"/>
    <col min="20" max="20" width="4" style="27" customWidth="1"/>
    <col min="21" max="21" width="7.140625" style="27" customWidth="1"/>
    <col min="22" max="25" width="2.7109375" style="27" hidden="1" customWidth="1"/>
    <col min="26" max="26" width="4.140625" style="27" hidden="1" customWidth="1"/>
    <col min="27" max="31" width="3.5703125" style="27" hidden="1" customWidth="1"/>
    <col min="32" max="32" width="3.5703125" style="27" customWidth="1"/>
    <col min="33" max="16384" width="9.140625" style="27"/>
  </cols>
  <sheetData>
    <row r="1" spans="1:31" ht="21" customHeight="1" x14ac:dyDescent="0.25">
      <c r="A1" s="519" t="s">
        <v>799</v>
      </c>
      <c r="B1" s="519"/>
      <c r="C1" s="519"/>
      <c r="D1" s="519"/>
      <c r="E1" s="519"/>
      <c r="F1" s="519"/>
      <c r="G1" s="519"/>
      <c r="H1" s="519"/>
      <c r="I1" s="519"/>
      <c r="J1" s="519"/>
      <c r="K1" s="519"/>
      <c r="L1" s="519"/>
      <c r="M1" s="519"/>
      <c r="N1" s="519"/>
      <c r="O1" s="519"/>
      <c r="P1" s="519"/>
      <c r="Q1" s="519"/>
      <c r="R1" s="519"/>
      <c r="S1" s="519"/>
      <c r="T1" s="519"/>
      <c r="U1" s="519"/>
      <c r="V1" s="25"/>
      <c r="W1" s="517"/>
      <c r="X1" s="517"/>
    </row>
    <row r="2" spans="1:31" ht="17.25" customHeight="1" x14ac:dyDescent="0.25">
      <c r="A2" s="520" t="str">
        <f>ANASAYFA!$K$5</f>
        <v>2018-2019 Eğitim Öğretim Yılı</v>
      </c>
      <c r="B2" s="520"/>
      <c r="C2" s="520"/>
      <c r="D2" s="520"/>
      <c r="E2" s="520"/>
      <c r="F2" s="520"/>
      <c r="G2" s="520"/>
      <c r="H2" s="520"/>
      <c r="I2" s="521" t="str">
        <f>ANASAYFA!$K$6</f>
        <v>Vehbi Akyar İlkokulu</v>
      </c>
      <c r="J2" s="521"/>
      <c r="K2" s="521"/>
      <c r="L2" s="521"/>
      <c r="M2" s="521"/>
      <c r="N2" s="521"/>
      <c r="O2" s="521"/>
      <c r="P2" s="521"/>
      <c r="Q2" s="521"/>
      <c r="R2" s="521"/>
      <c r="S2" s="521"/>
      <c r="T2" s="521"/>
      <c r="U2" s="521"/>
      <c r="V2" s="28"/>
      <c r="W2" s="518"/>
      <c r="X2" s="518"/>
    </row>
    <row r="3" spans="1:31" ht="6" customHeight="1" x14ac:dyDescent="0.25">
      <c r="A3" s="29"/>
      <c r="B3" s="29"/>
      <c r="C3" s="29"/>
      <c r="D3" s="29"/>
      <c r="E3" s="29"/>
      <c r="F3" s="29"/>
      <c r="G3" s="29"/>
      <c r="H3" s="29"/>
      <c r="I3" s="29"/>
      <c r="J3" s="29"/>
      <c r="K3" s="29"/>
      <c r="L3" s="29"/>
      <c r="M3" s="29"/>
      <c r="N3" s="29"/>
      <c r="O3" s="29"/>
      <c r="P3" s="29"/>
      <c r="Q3" s="29"/>
      <c r="R3" s="29"/>
      <c r="S3" s="29"/>
      <c r="T3" s="29"/>
      <c r="U3" s="29"/>
      <c r="V3" s="29"/>
    </row>
    <row r="4" spans="1:31" ht="15" customHeight="1" x14ac:dyDescent="0.2">
      <c r="A4" s="488" t="s">
        <v>7</v>
      </c>
      <c r="B4" s="488"/>
      <c r="C4" s="30" t="s">
        <v>6</v>
      </c>
      <c r="D4" s="488" t="s">
        <v>8</v>
      </c>
      <c r="E4" s="488"/>
      <c r="F4" s="488"/>
      <c r="G4" s="488"/>
      <c r="H4" s="488"/>
      <c r="I4" s="488" t="s">
        <v>9</v>
      </c>
      <c r="J4" s="488"/>
      <c r="K4" s="488"/>
      <c r="L4" s="488"/>
      <c r="M4" s="488"/>
      <c r="N4" s="488"/>
      <c r="O4" s="488"/>
      <c r="P4" s="488"/>
      <c r="Q4" s="30"/>
      <c r="R4" s="31"/>
      <c r="S4" s="488"/>
      <c r="T4" s="488"/>
      <c r="U4" s="488"/>
      <c r="V4" s="32"/>
    </row>
    <row r="5" spans="1:31" ht="15.75" customHeight="1" x14ac:dyDescent="0.2">
      <c r="A5" s="489">
        <f>ANASAYFA!$L$13</f>
        <v>7</v>
      </c>
      <c r="B5" s="489"/>
      <c r="C5" s="33" t="str">
        <f>ANASAYFA!$L$14</f>
        <v>A</v>
      </c>
      <c r="D5" s="481">
        <f>ANASAYFA!E20</f>
        <v>0</v>
      </c>
      <c r="E5" s="481"/>
      <c r="F5" s="481"/>
      <c r="G5" s="481"/>
      <c r="H5" s="481"/>
      <c r="I5" s="489">
        <f>ANASAYFA!$F$20</f>
        <v>0</v>
      </c>
      <c r="J5" s="489"/>
      <c r="K5" s="489"/>
      <c r="L5" s="489"/>
      <c r="M5" s="489"/>
      <c r="N5" s="489"/>
      <c r="O5" s="489"/>
      <c r="P5" s="489"/>
      <c r="Q5" s="33"/>
      <c r="R5" s="34"/>
      <c r="S5" s="506" t="str">
        <f>ANASAYFA!L7</f>
        <v>01/03/2019</v>
      </c>
      <c r="T5" s="586"/>
      <c r="U5" s="586"/>
      <c r="V5" s="35"/>
    </row>
    <row r="6" spans="1:31" ht="6.75" customHeight="1" thickBot="1" x14ac:dyDescent="0.25">
      <c r="A6" s="26"/>
      <c r="B6" s="26"/>
      <c r="C6" s="26"/>
      <c r="D6" s="26"/>
      <c r="E6" s="26"/>
      <c r="F6" s="26"/>
      <c r="G6" s="26"/>
      <c r="H6" s="26"/>
      <c r="I6" s="26"/>
      <c r="J6" s="26"/>
      <c r="K6" s="26"/>
      <c r="L6" s="26"/>
      <c r="M6" s="26"/>
      <c r="N6" s="26"/>
      <c r="O6" s="26"/>
      <c r="P6" s="26"/>
      <c r="Q6" s="26"/>
      <c r="R6" s="26"/>
      <c r="S6" s="26"/>
      <c r="T6" s="26"/>
      <c r="U6" s="26"/>
      <c r="V6" s="26"/>
    </row>
    <row r="7" spans="1:31" ht="25.5" customHeight="1" x14ac:dyDescent="0.2">
      <c r="A7" s="490" t="s">
        <v>11</v>
      </c>
      <c r="B7" s="492" t="s">
        <v>12</v>
      </c>
      <c r="C7" s="493"/>
      <c r="D7" s="496" t="s">
        <v>794</v>
      </c>
      <c r="E7" s="497"/>
      <c r="F7" s="497"/>
      <c r="G7" s="497"/>
      <c r="H7" s="498"/>
      <c r="I7" s="500" t="s">
        <v>795</v>
      </c>
      <c r="J7" s="501"/>
      <c r="K7" s="501"/>
      <c r="L7" s="502"/>
      <c r="M7" s="509" t="s">
        <v>797</v>
      </c>
      <c r="N7" s="510"/>
      <c r="O7" s="510"/>
      <c r="P7" s="511"/>
      <c r="Q7" s="512" t="s">
        <v>796</v>
      </c>
      <c r="R7" s="494" t="s">
        <v>13</v>
      </c>
      <c r="S7" s="507"/>
      <c r="T7" s="503" t="s">
        <v>14</v>
      </c>
      <c r="U7" s="504"/>
      <c r="V7" s="36"/>
    </row>
    <row r="8" spans="1:31" ht="20.25" customHeight="1" thickBot="1" x14ac:dyDescent="0.25">
      <c r="A8" s="491"/>
      <c r="B8" s="37" t="s">
        <v>15</v>
      </c>
      <c r="C8" s="38" t="s">
        <v>16</v>
      </c>
      <c r="D8" s="362">
        <v>1</v>
      </c>
      <c r="E8" s="356">
        <v>2</v>
      </c>
      <c r="F8" s="356">
        <v>3</v>
      </c>
      <c r="G8" s="363">
        <v>4</v>
      </c>
      <c r="H8" s="359" t="s">
        <v>142</v>
      </c>
      <c r="I8" s="355">
        <v>1</v>
      </c>
      <c r="J8" s="356">
        <v>2</v>
      </c>
      <c r="K8" s="356">
        <v>3</v>
      </c>
      <c r="L8" s="357">
        <v>4</v>
      </c>
      <c r="M8" s="355">
        <v>1</v>
      </c>
      <c r="N8" s="356">
        <v>2</v>
      </c>
      <c r="O8" s="358">
        <v>3</v>
      </c>
      <c r="P8" s="359" t="s">
        <v>142</v>
      </c>
      <c r="Q8" s="513"/>
      <c r="R8" s="495"/>
      <c r="S8" s="508"/>
      <c r="T8" s="364" t="s">
        <v>17</v>
      </c>
      <c r="U8" s="365" t="s">
        <v>18</v>
      </c>
      <c r="V8" s="36"/>
    </row>
    <row r="9" spans="1:31" ht="12" customHeight="1" x14ac:dyDescent="0.2">
      <c r="A9" s="47">
        <f>'1a'!A9</f>
        <v>1</v>
      </c>
      <c r="B9" s="48">
        <f>'1a'!B9</f>
        <v>1</v>
      </c>
      <c r="C9" s="49" t="str">
        <f>'1a'!C9</f>
        <v>TEZCAN PARLAK</v>
      </c>
      <c r="D9" s="11"/>
      <c r="E9" s="8"/>
      <c r="F9" s="8"/>
      <c r="G9" s="16"/>
      <c r="H9" s="50" t="str">
        <f>IF(W9&gt;0,ROUND(SUM(D9:G9)/W9,0),IF(W9=0,""))</f>
        <v/>
      </c>
      <c r="I9" s="11"/>
      <c r="J9" s="8"/>
      <c r="K9" s="8"/>
      <c r="L9" s="12"/>
      <c r="M9" s="11"/>
      <c r="N9" s="8"/>
      <c r="O9" s="16"/>
      <c r="P9" s="370" t="str">
        <f>IF(X9&gt;0,ROUND(SUM(M9:O9)/X9,0),IF(X9=0,""))</f>
        <v/>
      </c>
      <c r="Q9" s="366">
        <v>45</v>
      </c>
      <c r="R9" s="372">
        <f>IF(V9&gt;0,ROUND(SUM(Y9:AE9)/V9,0),IF(V9=0,""))</f>
        <v>45</v>
      </c>
      <c r="S9" s="361">
        <f>IF(R9="","",IF(R9&lt;45,1,IF(R9&lt;55,2,IF(R9&lt;70,3,IF(R9&lt;85,4,5)))))</f>
        <v>2</v>
      </c>
      <c r="T9" s="52">
        <f>S9</f>
        <v>2</v>
      </c>
      <c r="U9" s="53" t="str">
        <f>IF(T9&lt;1,"",IF(T9&gt;5,"",VLOOKUP(T9,$A$68:$C$119,2,)))</f>
        <v>İKİ</v>
      </c>
      <c r="V9" s="54">
        <f>7-COUNTBLANK(Y9:AE9)</f>
        <v>1</v>
      </c>
      <c r="W9" s="27">
        <f>4-(COUNTBLANK(D9:G9)+COUNTIF(D9:G9,"R"))</f>
        <v>0</v>
      </c>
      <c r="X9" s="27">
        <f>3-(COUNTBLANK(M9:O9)+COUNTIF(M9:O9,"R"))</f>
        <v>0</v>
      </c>
      <c r="Y9" s="27" t="str">
        <f>H9</f>
        <v/>
      </c>
      <c r="Z9" s="27" t="str">
        <f>IF(I9="","",IF(I9="g",0,IF(I9="r","",I9)))</f>
        <v/>
      </c>
      <c r="AA9" s="27" t="str">
        <f t="shared" ref="AA9:AC10" si="0">IF(J9="","",J9)</f>
        <v/>
      </c>
      <c r="AB9" s="27" t="str">
        <f t="shared" si="0"/>
        <v/>
      </c>
      <c r="AC9" s="27" t="str">
        <f t="shared" si="0"/>
        <v/>
      </c>
      <c r="AD9" s="27" t="str">
        <f>P9</f>
        <v/>
      </c>
      <c r="AE9" s="27">
        <f>IF(Q9="","",Q9)</f>
        <v>45</v>
      </c>
    </row>
    <row r="10" spans="1:31" ht="12" customHeight="1" x14ac:dyDescent="0.2">
      <c r="A10" s="55">
        <f>'1a'!A10</f>
        <v>2</v>
      </c>
      <c r="B10" s="56">
        <f>'1a'!B10</f>
        <v>2</v>
      </c>
      <c r="C10" s="57" t="str">
        <f>'1a'!C10</f>
        <v>DURSUN ALİ KALAY</v>
      </c>
      <c r="D10" s="13"/>
      <c r="E10" s="7"/>
      <c r="F10" s="7"/>
      <c r="G10" s="15"/>
      <c r="H10" s="59" t="str">
        <f>IF(W10&gt;0,ROUND(SUM(D10:G10)/W10,0),IF(W10=0,""))</f>
        <v/>
      </c>
      <c r="I10" s="13"/>
      <c r="J10" s="7"/>
      <c r="K10" s="7"/>
      <c r="L10" s="14"/>
      <c r="M10" s="13"/>
      <c r="N10" s="7"/>
      <c r="O10" s="15"/>
      <c r="P10" s="371" t="str">
        <f>IF(X10&gt;0,ROUND(SUM(M10:O10)/X10,0),IF(X10=0,""))</f>
        <v/>
      </c>
      <c r="Q10" s="360"/>
      <c r="R10" s="217" t="str">
        <f>IF(V10&gt;0,ROUND(SUM(Y10:AE10)/V10,0),IF(V10=0,""))</f>
        <v/>
      </c>
      <c r="S10" s="78" t="str">
        <f t="shared" ref="S10:S58" si="1">IF(R10="","",IF(R10&lt;45,1,IF(R10&lt;55,2,IF(R10&lt;70,3,IF(R10&lt;85,4,5)))))</f>
        <v/>
      </c>
      <c r="T10" s="61" t="str">
        <f t="shared" ref="T10:T58" si="2">S10</f>
        <v/>
      </c>
      <c r="U10" s="62" t="str">
        <f t="shared" ref="U10:U58" si="3">IF(T10&lt;1,"",IF(T10&gt;5,"",VLOOKUP(T10,$A$68:$C$119,2,)))</f>
        <v/>
      </c>
      <c r="V10" s="54">
        <f>7-COUNTBLANK(Y10:AE10)</f>
        <v>0</v>
      </c>
      <c r="W10" s="27">
        <f>4-(COUNTBLANK(D10:G10)+COUNTIF(D10:G10,"R"))</f>
        <v>0</v>
      </c>
      <c r="X10" s="27">
        <f>3-(COUNTBLANK(M10:O10)+COUNTIF(M10:O10,"R"))</f>
        <v>0</v>
      </c>
      <c r="Y10" s="27" t="str">
        <f>H10</f>
        <v/>
      </c>
      <c r="Z10" s="27" t="str">
        <f>IF(I10="","",IF(I10="g",0,IF(I10="r","",I10)))</f>
        <v/>
      </c>
      <c r="AA10" s="27" t="str">
        <f t="shared" si="0"/>
        <v/>
      </c>
      <c r="AB10" s="27" t="str">
        <f t="shared" si="0"/>
        <v/>
      </c>
      <c r="AC10" s="27" t="str">
        <f t="shared" si="0"/>
        <v/>
      </c>
      <c r="AD10" s="27" t="str">
        <f>P10</f>
        <v/>
      </c>
      <c r="AE10" s="27" t="str">
        <f>IF(Q10="","",Q10)</f>
        <v/>
      </c>
    </row>
    <row r="11" spans="1:31" ht="12" customHeight="1" x14ac:dyDescent="0.2">
      <c r="A11" s="55">
        <f>'1a'!A11</f>
        <v>3</v>
      </c>
      <c r="B11" s="56">
        <f>'1a'!B11</f>
        <v>3</v>
      </c>
      <c r="C11" s="57" t="str">
        <f>'1a'!C11</f>
        <v>SELMA AYDIN</v>
      </c>
      <c r="D11" s="13"/>
      <c r="E11" s="7"/>
      <c r="F11" s="7"/>
      <c r="G11" s="15"/>
      <c r="H11" s="59" t="str">
        <f t="shared" ref="H11:H58" si="4">IF(W11&gt;0,ROUND(SUM(D11:G11)/W11,0),IF(W11=0,""))</f>
        <v/>
      </c>
      <c r="I11" s="13"/>
      <c r="J11" s="7"/>
      <c r="K11" s="7"/>
      <c r="L11" s="14"/>
      <c r="M11" s="13"/>
      <c r="N11" s="7"/>
      <c r="O11" s="15"/>
      <c r="P11" s="371" t="str">
        <f t="shared" ref="P11:P58" si="5">IF(X11&gt;0,ROUND(SUM(M11:O11)/X11,0),IF(X11=0,""))</f>
        <v/>
      </c>
      <c r="Q11" s="360"/>
      <c r="R11" s="217" t="str">
        <f t="shared" ref="R11:R58" si="6">IF(V11&gt;0,ROUND(SUM(Y11:AE11)/V11,0),IF(V11=0,""))</f>
        <v/>
      </c>
      <c r="S11" s="78" t="str">
        <f t="shared" si="1"/>
        <v/>
      </c>
      <c r="T11" s="61" t="str">
        <f t="shared" si="2"/>
        <v/>
      </c>
      <c r="U11" s="62" t="str">
        <f t="shared" si="3"/>
        <v/>
      </c>
      <c r="V11" s="54">
        <f t="shared" ref="V11:V58" si="7">7-COUNTBLANK(Y11:AE11)</f>
        <v>0</v>
      </c>
      <c r="W11" s="27">
        <f t="shared" ref="W11:W58" si="8">4-(COUNTBLANK(D11:G11)+COUNTIF(D11:G11,"R"))</f>
        <v>0</v>
      </c>
      <c r="X11" s="27">
        <f t="shared" ref="X11:X58" si="9">3-(COUNTBLANK(M11:O11)+COUNTIF(M11:O11,"R"))</f>
        <v>0</v>
      </c>
      <c r="Y11" s="27" t="str">
        <f t="shared" ref="Y11:Y58" si="10">H11</f>
        <v/>
      </c>
      <c r="Z11" s="27" t="str">
        <f t="shared" ref="Z11:Z58" si="11">IF(I11="","",IF(I11="g",0,IF(I11="r","",I11)))</f>
        <v/>
      </c>
      <c r="AA11" s="27" t="str">
        <f t="shared" ref="AA11:AA58" si="12">IF(J11="","",J11)</f>
        <v/>
      </c>
      <c r="AB11" s="27" t="str">
        <f t="shared" ref="AB11:AB58" si="13">IF(K11="","",K11)</f>
        <v/>
      </c>
      <c r="AC11" s="27" t="str">
        <f t="shared" ref="AC11:AC58" si="14">IF(L11="","",L11)</f>
        <v/>
      </c>
      <c r="AD11" s="27" t="str">
        <f t="shared" ref="AD11:AD58" si="15">P11</f>
        <v/>
      </c>
      <c r="AE11" s="27" t="str">
        <f t="shared" ref="AE11:AE58" si="16">IF(Q11="","",Q11)</f>
        <v/>
      </c>
    </row>
    <row r="12" spans="1:31" ht="12" customHeight="1" x14ac:dyDescent="0.2">
      <c r="A12" s="55">
        <f>'1a'!A12</f>
        <v>4</v>
      </c>
      <c r="B12" s="56">
        <f>'1a'!B12</f>
        <v>4</v>
      </c>
      <c r="C12" s="57" t="str">
        <f>'1a'!C12</f>
        <v>MURAT KARTAL</v>
      </c>
      <c r="D12" s="13"/>
      <c r="E12" s="7"/>
      <c r="F12" s="7"/>
      <c r="G12" s="15"/>
      <c r="H12" s="59" t="str">
        <f t="shared" si="4"/>
        <v/>
      </c>
      <c r="I12" s="13"/>
      <c r="J12" s="7"/>
      <c r="K12" s="7"/>
      <c r="L12" s="14"/>
      <c r="M12" s="13"/>
      <c r="N12" s="7"/>
      <c r="O12" s="15"/>
      <c r="P12" s="371" t="str">
        <f t="shared" si="5"/>
        <v/>
      </c>
      <c r="Q12" s="360"/>
      <c r="R12" s="217" t="str">
        <f t="shared" si="6"/>
        <v/>
      </c>
      <c r="S12" s="78" t="str">
        <f t="shared" si="1"/>
        <v/>
      </c>
      <c r="T12" s="61" t="str">
        <f t="shared" si="2"/>
        <v/>
      </c>
      <c r="U12" s="62" t="str">
        <f t="shared" si="3"/>
        <v/>
      </c>
      <c r="V12" s="54">
        <f t="shared" si="7"/>
        <v>0</v>
      </c>
      <c r="W12" s="27">
        <f t="shared" si="8"/>
        <v>0</v>
      </c>
      <c r="X12" s="27">
        <f t="shared" si="9"/>
        <v>0</v>
      </c>
      <c r="Y12" s="27" t="str">
        <f t="shared" si="10"/>
        <v/>
      </c>
      <c r="Z12" s="27" t="str">
        <f t="shared" si="11"/>
        <v/>
      </c>
      <c r="AA12" s="27" t="str">
        <f t="shared" si="12"/>
        <v/>
      </c>
      <c r="AB12" s="27" t="str">
        <f t="shared" si="13"/>
        <v/>
      </c>
      <c r="AC12" s="27" t="str">
        <f t="shared" si="14"/>
        <v/>
      </c>
      <c r="AD12" s="27" t="str">
        <f t="shared" si="15"/>
        <v/>
      </c>
      <c r="AE12" s="27" t="str">
        <f t="shared" si="16"/>
        <v/>
      </c>
    </row>
    <row r="13" spans="1:31" ht="12" customHeight="1" x14ac:dyDescent="0.2">
      <c r="A13" s="55">
        <f>'1a'!A13</f>
        <v>5</v>
      </c>
      <c r="B13" s="56">
        <f>'1a'!B13</f>
        <v>5</v>
      </c>
      <c r="C13" s="57" t="str">
        <f>'1a'!C13</f>
        <v>ÖZCAN BAKAR</v>
      </c>
      <c r="D13" s="13"/>
      <c r="E13" s="7"/>
      <c r="F13" s="7"/>
      <c r="G13" s="15"/>
      <c r="H13" s="59" t="str">
        <f t="shared" si="4"/>
        <v/>
      </c>
      <c r="I13" s="13"/>
      <c r="J13" s="7"/>
      <c r="K13" s="7"/>
      <c r="L13" s="14"/>
      <c r="M13" s="13"/>
      <c r="N13" s="7"/>
      <c r="O13" s="15"/>
      <c r="P13" s="371" t="str">
        <f t="shared" si="5"/>
        <v/>
      </c>
      <c r="Q13" s="360"/>
      <c r="R13" s="217" t="str">
        <f t="shared" si="6"/>
        <v/>
      </c>
      <c r="S13" s="78" t="str">
        <f t="shared" si="1"/>
        <v/>
      </c>
      <c r="T13" s="61" t="str">
        <f t="shared" si="2"/>
        <v/>
      </c>
      <c r="U13" s="62" t="str">
        <f t="shared" si="3"/>
        <v/>
      </c>
      <c r="V13" s="54">
        <f t="shared" si="7"/>
        <v>0</v>
      </c>
      <c r="W13" s="27">
        <f t="shared" si="8"/>
        <v>0</v>
      </c>
      <c r="X13" s="27">
        <f t="shared" si="9"/>
        <v>0</v>
      </c>
      <c r="Y13" s="27" t="str">
        <f t="shared" si="10"/>
        <v/>
      </c>
      <c r="Z13" s="27" t="str">
        <f t="shared" si="11"/>
        <v/>
      </c>
      <c r="AA13" s="27" t="str">
        <f t="shared" si="12"/>
        <v/>
      </c>
      <c r="AB13" s="27" t="str">
        <f t="shared" si="13"/>
        <v/>
      </c>
      <c r="AC13" s="27" t="str">
        <f t="shared" si="14"/>
        <v/>
      </c>
      <c r="AD13" s="27" t="str">
        <f t="shared" si="15"/>
        <v/>
      </c>
      <c r="AE13" s="27" t="str">
        <f t="shared" si="16"/>
        <v/>
      </c>
    </row>
    <row r="14" spans="1:31" ht="12" customHeight="1" x14ac:dyDescent="0.2">
      <c r="A14" s="55">
        <f>'1a'!A14</f>
        <v>6</v>
      </c>
      <c r="B14" s="56">
        <f>'1a'!B14</f>
        <v>6</v>
      </c>
      <c r="C14" s="57" t="str">
        <f>'1a'!C14</f>
        <v>ÖZLEM UR</v>
      </c>
      <c r="D14" s="13"/>
      <c r="E14" s="7"/>
      <c r="F14" s="7"/>
      <c r="G14" s="15"/>
      <c r="H14" s="59" t="str">
        <f t="shared" si="4"/>
        <v/>
      </c>
      <c r="I14" s="13"/>
      <c r="J14" s="7"/>
      <c r="K14" s="7"/>
      <c r="L14" s="14"/>
      <c r="M14" s="13"/>
      <c r="N14" s="7"/>
      <c r="O14" s="15"/>
      <c r="P14" s="371" t="str">
        <f t="shared" si="5"/>
        <v/>
      </c>
      <c r="Q14" s="360"/>
      <c r="R14" s="217" t="str">
        <f t="shared" si="6"/>
        <v/>
      </c>
      <c r="S14" s="78" t="str">
        <f t="shared" si="1"/>
        <v/>
      </c>
      <c r="T14" s="61" t="str">
        <f t="shared" si="2"/>
        <v/>
      </c>
      <c r="U14" s="62" t="str">
        <f t="shared" si="3"/>
        <v/>
      </c>
      <c r="V14" s="54">
        <f t="shared" si="7"/>
        <v>0</v>
      </c>
      <c r="W14" s="27">
        <f t="shared" si="8"/>
        <v>0</v>
      </c>
      <c r="X14" s="27">
        <f t="shared" si="9"/>
        <v>0</v>
      </c>
      <c r="Y14" s="27" t="str">
        <f t="shared" si="10"/>
        <v/>
      </c>
      <c r="Z14" s="27" t="str">
        <f t="shared" si="11"/>
        <v/>
      </c>
      <c r="AA14" s="27" t="str">
        <f t="shared" si="12"/>
        <v/>
      </c>
      <c r="AB14" s="27" t="str">
        <f t="shared" si="13"/>
        <v/>
      </c>
      <c r="AC14" s="27" t="str">
        <f t="shared" si="14"/>
        <v/>
      </c>
      <c r="AD14" s="27" t="str">
        <f t="shared" si="15"/>
        <v/>
      </c>
      <c r="AE14" s="27" t="str">
        <f t="shared" si="16"/>
        <v/>
      </c>
    </row>
    <row r="15" spans="1:31" ht="12" customHeight="1" x14ac:dyDescent="0.2">
      <c r="A15" s="55">
        <f>'1a'!A15</f>
        <v>7</v>
      </c>
      <c r="B15" s="56">
        <f>'1a'!B15</f>
        <v>7</v>
      </c>
      <c r="C15" s="57" t="str">
        <f>'1a'!C15</f>
        <v>BÜŞRA BÜYÜKOK</v>
      </c>
      <c r="D15" s="13"/>
      <c r="E15" s="7"/>
      <c r="F15" s="7"/>
      <c r="G15" s="15"/>
      <c r="H15" s="59" t="str">
        <f t="shared" si="4"/>
        <v/>
      </c>
      <c r="I15" s="13"/>
      <c r="J15" s="7"/>
      <c r="K15" s="7"/>
      <c r="L15" s="14"/>
      <c r="M15" s="13"/>
      <c r="N15" s="7"/>
      <c r="O15" s="15"/>
      <c r="P15" s="371" t="str">
        <f t="shared" si="5"/>
        <v/>
      </c>
      <c r="Q15" s="360"/>
      <c r="R15" s="217" t="str">
        <f t="shared" si="6"/>
        <v/>
      </c>
      <c r="S15" s="78" t="str">
        <f t="shared" si="1"/>
        <v/>
      </c>
      <c r="T15" s="61" t="str">
        <f t="shared" si="2"/>
        <v/>
      </c>
      <c r="U15" s="62" t="str">
        <f t="shared" si="3"/>
        <v/>
      </c>
      <c r="V15" s="54">
        <f t="shared" si="7"/>
        <v>0</v>
      </c>
      <c r="W15" s="27">
        <f t="shared" si="8"/>
        <v>0</v>
      </c>
      <c r="X15" s="27">
        <f t="shared" si="9"/>
        <v>0</v>
      </c>
      <c r="Y15" s="27" t="str">
        <f t="shared" si="10"/>
        <v/>
      </c>
      <c r="Z15" s="27" t="str">
        <f t="shared" si="11"/>
        <v/>
      </c>
      <c r="AA15" s="27" t="str">
        <f t="shared" si="12"/>
        <v/>
      </c>
      <c r="AB15" s="27" t="str">
        <f t="shared" si="13"/>
        <v/>
      </c>
      <c r="AC15" s="27" t="str">
        <f t="shared" si="14"/>
        <v/>
      </c>
      <c r="AD15" s="27" t="str">
        <f t="shared" si="15"/>
        <v/>
      </c>
      <c r="AE15" s="27" t="str">
        <f t="shared" si="16"/>
        <v/>
      </c>
    </row>
    <row r="16" spans="1:31" ht="12" customHeight="1" x14ac:dyDescent="0.2">
      <c r="A16" s="55">
        <f>'1a'!A16</f>
        <v>8</v>
      </c>
      <c r="B16" s="56">
        <f>'1a'!B16</f>
        <v>8</v>
      </c>
      <c r="C16" s="57" t="str">
        <f>'1a'!C16</f>
        <v>ELİF TOK</v>
      </c>
      <c r="D16" s="13"/>
      <c r="E16" s="7"/>
      <c r="F16" s="7"/>
      <c r="G16" s="15"/>
      <c r="H16" s="59" t="str">
        <f t="shared" si="4"/>
        <v/>
      </c>
      <c r="I16" s="13"/>
      <c r="J16" s="7"/>
      <c r="K16" s="7"/>
      <c r="L16" s="14"/>
      <c r="M16" s="13"/>
      <c r="N16" s="7"/>
      <c r="O16" s="15"/>
      <c r="P16" s="371" t="str">
        <f t="shared" si="5"/>
        <v/>
      </c>
      <c r="Q16" s="360"/>
      <c r="R16" s="217" t="str">
        <f t="shared" si="6"/>
        <v/>
      </c>
      <c r="S16" s="78" t="str">
        <f t="shared" si="1"/>
        <v/>
      </c>
      <c r="T16" s="61" t="str">
        <f t="shared" si="2"/>
        <v/>
      </c>
      <c r="U16" s="62" t="str">
        <f t="shared" si="3"/>
        <v/>
      </c>
      <c r="V16" s="54">
        <f t="shared" si="7"/>
        <v>0</v>
      </c>
      <c r="W16" s="27">
        <f t="shared" si="8"/>
        <v>0</v>
      </c>
      <c r="X16" s="27">
        <f t="shared" si="9"/>
        <v>0</v>
      </c>
      <c r="Y16" s="27" t="str">
        <f t="shared" si="10"/>
        <v/>
      </c>
      <c r="Z16" s="27" t="str">
        <f t="shared" si="11"/>
        <v/>
      </c>
      <c r="AA16" s="27" t="str">
        <f t="shared" si="12"/>
        <v/>
      </c>
      <c r="AB16" s="27" t="str">
        <f t="shared" si="13"/>
        <v/>
      </c>
      <c r="AC16" s="27" t="str">
        <f t="shared" si="14"/>
        <v/>
      </c>
      <c r="AD16" s="27" t="str">
        <f t="shared" si="15"/>
        <v/>
      </c>
      <c r="AE16" s="27" t="str">
        <f t="shared" si="16"/>
        <v/>
      </c>
    </row>
    <row r="17" spans="1:31" ht="12" customHeight="1" x14ac:dyDescent="0.2">
      <c r="A17" s="55">
        <f>'1a'!A17</f>
        <v>9</v>
      </c>
      <c r="B17" s="56">
        <f>'1a'!B17</f>
        <v>9</v>
      </c>
      <c r="C17" s="57" t="str">
        <f>'1a'!C17</f>
        <v>ELİF GÖL</v>
      </c>
      <c r="D17" s="13"/>
      <c r="E17" s="7"/>
      <c r="F17" s="7"/>
      <c r="G17" s="15"/>
      <c r="H17" s="59" t="str">
        <f t="shared" si="4"/>
        <v/>
      </c>
      <c r="I17" s="13"/>
      <c r="J17" s="7"/>
      <c r="K17" s="7"/>
      <c r="L17" s="14"/>
      <c r="M17" s="13"/>
      <c r="N17" s="7"/>
      <c r="O17" s="15"/>
      <c r="P17" s="371" t="str">
        <f t="shared" si="5"/>
        <v/>
      </c>
      <c r="Q17" s="360"/>
      <c r="R17" s="217" t="str">
        <f t="shared" si="6"/>
        <v/>
      </c>
      <c r="S17" s="78" t="str">
        <f t="shared" si="1"/>
        <v/>
      </c>
      <c r="T17" s="61" t="str">
        <f t="shared" si="2"/>
        <v/>
      </c>
      <c r="U17" s="62" t="str">
        <f t="shared" si="3"/>
        <v/>
      </c>
      <c r="V17" s="54">
        <f t="shared" si="7"/>
        <v>0</v>
      </c>
      <c r="W17" s="27">
        <f t="shared" si="8"/>
        <v>0</v>
      </c>
      <c r="X17" s="27">
        <f t="shared" si="9"/>
        <v>0</v>
      </c>
      <c r="Y17" s="27" t="str">
        <f t="shared" si="10"/>
        <v/>
      </c>
      <c r="Z17" s="27" t="str">
        <f t="shared" si="11"/>
        <v/>
      </c>
      <c r="AA17" s="27" t="str">
        <f t="shared" si="12"/>
        <v/>
      </c>
      <c r="AB17" s="27" t="str">
        <f t="shared" si="13"/>
        <v/>
      </c>
      <c r="AC17" s="27" t="str">
        <f t="shared" si="14"/>
        <v/>
      </c>
      <c r="AD17" s="27" t="str">
        <f t="shared" si="15"/>
        <v/>
      </c>
      <c r="AE17" s="27" t="str">
        <f t="shared" si="16"/>
        <v/>
      </c>
    </row>
    <row r="18" spans="1:31" ht="12" customHeight="1" x14ac:dyDescent="0.2">
      <c r="A18" s="55">
        <f>'1a'!A18</f>
        <v>10</v>
      </c>
      <c r="B18" s="56">
        <f>'1a'!B18</f>
        <v>10</v>
      </c>
      <c r="C18" s="57" t="str">
        <f>'1a'!C18</f>
        <v>SUNA TOK</v>
      </c>
      <c r="D18" s="13"/>
      <c r="E18" s="7"/>
      <c r="F18" s="7"/>
      <c r="G18" s="15"/>
      <c r="H18" s="59" t="str">
        <f t="shared" si="4"/>
        <v/>
      </c>
      <c r="I18" s="13"/>
      <c r="J18" s="7"/>
      <c r="K18" s="7"/>
      <c r="L18" s="14"/>
      <c r="M18" s="13"/>
      <c r="N18" s="7"/>
      <c r="O18" s="15"/>
      <c r="P18" s="371" t="str">
        <f t="shared" si="5"/>
        <v/>
      </c>
      <c r="Q18" s="360"/>
      <c r="R18" s="217" t="str">
        <f t="shared" si="6"/>
        <v/>
      </c>
      <c r="S18" s="78" t="str">
        <f t="shared" si="1"/>
        <v/>
      </c>
      <c r="T18" s="61" t="str">
        <f t="shared" si="2"/>
        <v/>
      </c>
      <c r="U18" s="62" t="str">
        <f t="shared" si="3"/>
        <v/>
      </c>
      <c r="V18" s="54">
        <f t="shared" si="7"/>
        <v>0</v>
      </c>
      <c r="W18" s="27">
        <f t="shared" si="8"/>
        <v>0</v>
      </c>
      <c r="X18" s="27">
        <f t="shared" si="9"/>
        <v>0</v>
      </c>
      <c r="Y18" s="27" t="str">
        <f t="shared" si="10"/>
        <v/>
      </c>
      <c r="Z18" s="27" t="str">
        <f t="shared" si="11"/>
        <v/>
      </c>
      <c r="AA18" s="27" t="str">
        <f t="shared" si="12"/>
        <v/>
      </c>
      <c r="AB18" s="27" t="str">
        <f t="shared" si="13"/>
        <v/>
      </c>
      <c r="AC18" s="27" t="str">
        <f t="shared" si="14"/>
        <v/>
      </c>
      <c r="AD18" s="27" t="str">
        <f t="shared" si="15"/>
        <v/>
      </c>
      <c r="AE18" s="27" t="str">
        <f t="shared" si="16"/>
        <v/>
      </c>
    </row>
    <row r="19" spans="1:31" ht="12" customHeight="1" x14ac:dyDescent="0.2">
      <c r="A19" s="55">
        <f>'1a'!A19</f>
        <v>11</v>
      </c>
      <c r="B19" s="56">
        <f>'1a'!B19</f>
        <v>11</v>
      </c>
      <c r="C19" s="57" t="str">
        <f>'1a'!C19</f>
        <v>GÜLER DEMİR</v>
      </c>
      <c r="D19" s="13"/>
      <c r="E19" s="7"/>
      <c r="F19" s="7"/>
      <c r="G19" s="15"/>
      <c r="H19" s="59" t="str">
        <f t="shared" si="4"/>
        <v/>
      </c>
      <c r="I19" s="13"/>
      <c r="J19" s="7"/>
      <c r="K19" s="7"/>
      <c r="L19" s="14"/>
      <c r="M19" s="13"/>
      <c r="N19" s="7"/>
      <c r="O19" s="15"/>
      <c r="P19" s="371" t="str">
        <f t="shared" si="5"/>
        <v/>
      </c>
      <c r="Q19" s="360"/>
      <c r="R19" s="217" t="str">
        <f t="shared" si="6"/>
        <v/>
      </c>
      <c r="S19" s="78" t="str">
        <f t="shared" si="1"/>
        <v/>
      </c>
      <c r="T19" s="61" t="str">
        <f t="shared" si="2"/>
        <v/>
      </c>
      <c r="U19" s="62" t="str">
        <f t="shared" si="3"/>
        <v/>
      </c>
      <c r="V19" s="54">
        <f t="shared" si="7"/>
        <v>0</v>
      </c>
      <c r="W19" s="27">
        <f t="shared" si="8"/>
        <v>0</v>
      </c>
      <c r="X19" s="27">
        <f t="shared" si="9"/>
        <v>0</v>
      </c>
      <c r="Y19" s="27" t="str">
        <f t="shared" si="10"/>
        <v/>
      </c>
      <c r="Z19" s="27" t="str">
        <f t="shared" si="11"/>
        <v/>
      </c>
      <c r="AA19" s="27" t="str">
        <f t="shared" si="12"/>
        <v/>
      </c>
      <c r="AB19" s="27" t="str">
        <f t="shared" si="13"/>
        <v/>
      </c>
      <c r="AC19" s="27" t="str">
        <f t="shared" si="14"/>
        <v/>
      </c>
      <c r="AD19" s="27" t="str">
        <f t="shared" si="15"/>
        <v/>
      </c>
      <c r="AE19" s="27" t="str">
        <f t="shared" si="16"/>
        <v/>
      </c>
    </row>
    <row r="20" spans="1:31" ht="12" customHeight="1" x14ac:dyDescent="0.2">
      <c r="A20" s="55">
        <f>'1a'!A20</f>
        <v>12</v>
      </c>
      <c r="B20" s="56">
        <f>'1a'!B20</f>
        <v>12</v>
      </c>
      <c r="C20" s="57" t="str">
        <f>'1a'!C20</f>
        <v>DERYA BODUR</v>
      </c>
      <c r="D20" s="13"/>
      <c r="E20" s="7"/>
      <c r="F20" s="7"/>
      <c r="G20" s="15"/>
      <c r="H20" s="59" t="str">
        <f t="shared" si="4"/>
        <v/>
      </c>
      <c r="I20" s="13"/>
      <c r="J20" s="7"/>
      <c r="K20" s="7"/>
      <c r="L20" s="14"/>
      <c r="M20" s="13"/>
      <c r="N20" s="7"/>
      <c r="O20" s="15"/>
      <c r="P20" s="371" t="str">
        <f t="shared" si="5"/>
        <v/>
      </c>
      <c r="Q20" s="360"/>
      <c r="R20" s="217" t="str">
        <f t="shared" si="6"/>
        <v/>
      </c>
      <c r="S20" s="78" t="str">
        <f t="shared" si="1"/>
        <v/>
      </c>
      <c r="T20" s="61" t="str">
        <f t="shared" si="2"/>
        <v/>
      </c>
      <c r="U20" s="62" t="str">
        <f t="shared" si="3"/>
        <v/>
      </c>
      <c r="V20" s="54">
        <f t="shared" si="7"/>
        <v>0</v>
      </c>
      <c r="W20" s="27">
        <f t="shared" si="8"/>
        <v>0</v>
      </c>
      <c r="X20" s="27">
        <f t="shared" si="9"/>
        <v>0</v>
      </c>
      <c r="Y20" s="27" t="str">
        <f t="shared" si="10"/>
        <v/>
      </c>
      <c r="Z20" s="27" t="str">
        <f t="shared" si="11"/>
        <v/>
      </c>
      <c r="AA20" s="27" t="str">
        <f t="shared" si="12"/>
        <v/>
      </c>
      <c r="AB20" s="27" t="str">
        <f t="shared" si="13"/>
        <v/>
      </c>
      <c r="AC20" s="27" t="str">
        <f t="shared" si="14"/>
        <v/>
      </c>
      <c r="AD20" s="27" t="str">
        <f t="shared" si="15"/>
        <v/>
      </c>
      <c r="AE20" s="27" t="str">
        <f t="shared" si="16"/>
        <v/>
      </c>
    </row>
    <row r="21" spans="1:31" ht="12" customHeight="1" x14ac:dyDescent="0.2">
      <c r="A21" s="55">
        <f>'1a'!A21</f>
        <v>13</v>
      </c>
      <c r="B21" s="56">
        <f>'1a'!B21</f>
        <v>13</v>
      </c>
      <c r="C21" s="57" t="str">
        <f>'1a'!C21</f>
        <v>ALİ CAN ÖZÇİL</v>
      </c>
      <c r="D21" s="13"/>
      <c r="E21" s="7"/>
      <c r="F21" s="7"/>
      <c r="G21" s="15"/>
      <c r="H21" s="59" t="str">
        <f t="shared" si="4"/>
        <v/>
      </c>
      <c r="I21" s="13"/>
      <c r="J21" s="7"/>
      <c r="K21" s="7"/>
      <c r="L21" s="14"/>
      <c r="M21" s="13"/>
      <c r="N21" s="7"/>
      <c r="O21" s="15"/>
      <c r="P21" s="371" t="str">
        <f t="shared" si="5"/>
        <v/>
      </c>
      <c r="Q21" s="360"/>
      <c r="R21" s="217" t="str">
        <f t="shared" si="6"/>
        <v/>
      </c>
      <c r="S21" s="78" t="str">
        <f t="shared" si="1"/>
        <v/>
      </c>
      <c r="T21" s="61" t="str">
        <f t="shared" si="2"/>
        <v/>
      </c>
      <c r="U21" s="62" t="str">
        <f t="shared" si="3"/>
        <v/>
      </c>
      <c r="V21" s="54">
        <f t="shared" si="7"/>
        <v>0</v>
      </c>
      <c r="W21" s="27">
        <f t="shared" si="8"/>
        <v>0</v>
      </c>
      <c r="X21" s="27">
        <f t="shared" si="9"/>
        <v>0</v>
      </c>
      <c r="Y21" s="27" t="str">
        <f t="shared" si="10"/>
        <v/>
      </c>
      <c r="Z21" s="27" t="str">
        <f t="shared" si="11"/>
        <v/>
      </c>
      <c r="AA21" s="27" t="str">
        <f t="shared" si="12"/>
        <v/>
      </c>
      <c r="AB21" s="27" t="str">
        <f t="shared" si="13"/>
        <v/>
      </c>
      <c r="AC21" s="27" t="str">
        <f t="shared" si="14"/>
        <v/>
      </c>
      <c r="AD21" s="27" t="str">
        <f t="shared" si="15"/>
        <v/>
      </c>
      <c r="AE21" s="27" t="str">
        <f t="shared" si="16"/>
        <v/>
      </c>
    </row>
    <row r="22" spans="1:31" ht="12" customHeight="1" x14ac:dyDescent="0.2">
      <c r="A22" s="55">
        <f>'1a'!A22</f>
        <v>14</v>
      </c>
      <c r="B22" s="56">
        <f>'1a'!B22</f>
        <v>14</v>
      </c>
      <c r="C22" s="57" t="str">
        <f>'1a'!C22</f>
        <v>SEVGİ YILDIZ</v>
      </c>
      <c r="D22" s="13"/>
      <c r="E22" s="7"/>
      <c r="F22" s="7"/>
      <c r="G22" s="15"/>
      <c r="H22" s="59" t="str">
        <f t="shared" si="4"/>
        <v/>
      </c>
      <c r="I22" s="13"/>
      <c r="J22" s="7"/>
      <c r="K22" s="7"/>
      <c r="L22" s="14"/>
      <c r="M22" s="13"/>
      <c r="N22" s="7"/>
      <c r="O22" s="15"/>
      <c r="P22" s="371" t="str">
        <f t="shared" si="5"/>
        <v/>
      </c>
      <c r="Q22" s="360"/>
      <c r="R22" s="217" t="str">
        <f t="shared" si="6"/>
        <v/>
      </c>
      <c r="S22" s="78" t="str">
        <f t="shared" si="1"/>
        <v/>
      </c>
      <c r="T22" s="61" t="str">
        <f t="shared" si="2"/>
        <v/>
      </c>
      <c r="U22" s="62" t="str">
        <f t="shared" si="3"/>
        <v/>
      </c>
      <c r="V22" s="54">
        <f t="shared" si="7"/>
        <v>0</v>
      </c>
      <c r="W22" s="27">
        <f t="shared" si="8"/>
        <v>0</v>
      </c>
      <c r="X22" s="27">
        <f t="shared" si="9"/>
        <v>0</v>
      </c>
      <c r="Y22" s="27" t="str">
        <f t="shared" si="10"/>
        <v/>
      </c>
      <c r="Z22" s="27" t="str">
        <f t="shared" si="11"/>
        <v/>
      </c>
      <c r="AA22" s="27" t="str">
        <f t="shared" si="12"/>
        <v/>
      </c>
      <c r="AB22" s="27" t="str">
        <f t="shared" si="13"/>
        <v/>
      </c>
      <c r="AC22" s="27" t="str">
        <f t="shared" si="14"/>
        <v/>
      </c>
      <c r="AD22" s="27" t="str">
        <f t="shared" si="15"/>
        <v/>
      </c>
      <c r="AE22" s="27" t="str">
        <f t="shared" si="16"/>
        <v/>
      </c>
    </row>
    <row r="23" spans="1:31" ht="12" customHeight="1" x14ac:dyDescent="0.2">
      <c r="A23" s="55">
        <f>'1a'!A23</f>
        <v>15</v>
      </c>
      <c r="B23" s="56">
        <f>'1a'!B23</f>
        <v>15</v>
      </c>
      <c r="C23" s="57" t="str">
        <f>'1a'!C23</f>
        <v>ÖMÜR PEHLİVAN</v>
      </c>
      <c r="D23" s="13"/>
      <c r="E23" s="7"/>
      <c r="F23" s="7"/>
      <c r="G23" s="15"/>
      <c r="H23" s="59" t="str">
        <f t="shared" si="4"/>
        <v/>
      </c>
      <c r="I23" s="13"/>
      <c r="J23" s="7"/>
      <c r="K23" s="7"/>
      <c r="L23" s="14"/>
      <c r="M23" s="13"/>
      <c r="N23" s="7"/>
      <c r="O23" s="15"/>
      <c r="P23" s="371" t="str">
        <f t="shared" si="5"/>
        <v/>
      </c>
      <c r="Q23" s="360"/>
      <c r="R23" s="217" t="str">
        <f t="shared" si="6"/>
        <v/>
      </c>
      <c r="S23" s="78" t="str">
        <f t="shared" si="1"/>
        <v/>
      </c>
      <c r="T23" s="61" t="str">
        <f t="shared" si="2"/>
        <v/>
      </c>
      <c r="U23" s="62" t="str">
        <f t="shared" si="3"/>
        <v/>
      </c>
      <c r="V23" s="54">
        <f t="shared" si="7"/>
        <v>0</v>
      </c>
      <c r="W23" s="27">
        <f t="shared" si="8"/>
        <v>0</v>
      </c>
      <c r="X23" s="27">
        <f t="shared" si="9"/>
        <v>0</v>
      </c>
      <c r="Y23" s="27" t="str">
        <f t="shared" si="10"/>
        <v/>
      </c>
      <c r="Z23" s="27" t="str">
        <f t="shared" si="11"/>
        <v/>
      </c>
      <c r="AA23" s="27" t="str">
        <f t="shared" si="12"/>
        <v/>
      </c>
      <c r="AB23" s="27" t="str">
        <f t="shared" si="13"/>
        <v/>
      </c>
      <c r="AC23" s="27" t="str">
        <f t="shared" si="14"/>
        <v/>
      </c>
      <c r="AD23" s="27" t="str">
        <f t="shared" si="15"/>
        <v/>
      </c>
      <c r="AE23" s="27" t="str">
        <f t="shared" si="16"/>
        <v/>
      </c>
    </row>
    <row r="24" spans="1:31" ht="12" customHeight="1" x14ac:dyDescent="0.2">
      <c r="A24" s="55">
        <f>'1a'!A24</f>
        <v>16</v>
      </c>
      <c r="B24" s="56">
        <f>'1a'!B24</f>
        <v>16</v>
      </c>
      <c r="C24" s="57" t="str">
        <f>'1a'!C24</f>
        <v>TEZCAN PARLAK</v>
      </c>
      <c r="D24" s="13"/>
      <c r="E24" s="7"/>
      <c r="F24" s="7"/>
      <c r="G24" s="15"/>
      <c r="H24" s="59" t="str">
        <f t="shared" si="4"/>
        <v/>
      </c>
      <c r="I24" s="13"/>
      <c r="J24" s="7"/>
      <c r="K24" s="7"/>
      <c r="L24" s="14"/>
      <c r="M24" s="13"/>
      <c r="N24" s="7"/>
      <c r="O24" s="15"/>
      <c r="P24" s="371" t="str">
        <f t="shared" si="5"/>
        <v/>
      </c>
      <c r="Q24" s="360"/>
      <c r="R24" s="217" t="str">
        <f t="shared" si="6"/>
        <v/>
      </c>
      <c r="S24" s="78" t="str">
        <f t="shared" si="1"/>
        <v/>
      </c>
      <c r="T24" s="61" t="str">
        <f t="shared" si="2"/>
        <v/>
      </c>
      <c r="U24" s="62" t="str">
        <f t="shared" si="3"/>
        <v/>
      </c>
      <c r="V24" s="54">
        <f t="shared" si="7"/>
        <v>0</v>
      </c>
      <c r="W24" s="27">
        <f t="shared" si="8"/>
        <v>0</v>
      </c>
      <c r="X24" s="27">
        <f t="shared" si="9"/>
        <v>0</v>
      </c>
      <c r="Y24" s="27" t="str">
        <f t="shared" si="10"/>
        <v/>
      </c>
      <c r="Z24" s="27" t="str">
        <f t="shared" si="11"/>
        <v/>
      </c>
      <c r="AA24" s="27" t="str">
        <f t="shared" si="12"/>
        <v/>
      </c>
      <c r="AB24" s="27" t="str">
        <f t="shared" si="13"/>
        <v/>
      </c>
      <c r="AC24" s="27" t="str">
        <f t="shared" si="14"/>
        <v/>
      </c>
      <c r="AD24" s="27" t="str">
        <f t="shared" si="15"/>
        <v/>
      </c>
      <c r="AE24" s="27" t="str">
        <f t="shared" si="16"/>
        <v/>
      </c>
    </row>
    <row r="25" spans="1:31" ht="12" customHeight="1" x14ac:dyDescent="0.2">
      <c r="A25" s="55">
        <f>'1a'!A25</f>
        <v>17</v>
      </c>
      <c r="B25" s="56">
        <f>'1a'!B25</f>
        <v>17</v>
      </c>
      <c r="C25" s="57" t="str">
        <f>'1a'!C25</f>
        <v>DURSUN ALİ KALAY</v>
      </c>
      <c r="D25" s="13"/>
      <c r="E25" s="7"/>
      <c r="F25" s="7"/>
      <c r="G25" s="15"/>
      <c r="H25" s="59" t="str">
        <f t="shared" si="4"/>
        <v/>
      </c>
      <c r="I25" s="13"/>
      <c r="J25" s="7"/>
      <c r="K25" s="7"/>
      <c r="L25" s="14"/>
      <c r="M25" s="13"/>
      <c r="N25" s="7"/>
      <c r="O25" s="15"/>
      <c r="P25" s="371" t="str">
        <f t="shared" si="5"/>
        <v/>
      </c>
      <c r="Q25" s="360"/>
      <c r="R25" s="217" t="str">
        <f t="shared" si="6"/>
        <v/>
      </c>
      <c r="S25" s="78" t="str">
        <f t="shared" si="1"/>
        <v/>
      </c>
      <c r="T25" s="61" t="str">
        <f t="shared" si="2"/>
        <v/>
      </c>
      <c r="U25" s="62" t="str">
        <f t="shared" si="3"/>
        <v/>
      </c>
      <c r="V25" s="54">
        <f t="shared" si="7"/>
        <v>0</v>
      </c>
      <c r="W25" s="27">
        <f t="shared" si="8"/>
        <v>0</v>
      </c>
      <c r="X25" s="27">
        <f t="shared" si="9"/>
        <v>0</v>
      </c>
      <c r="Y25" s="27" t="str">
        <f t="shared" si="10"/>
        <v/>
      </c>
      <c r="Z25" s="27" t="str">
        <f t="shared" si="11"/>
        <v/>
      </c>
      <c r="AA25" s="27" t="str">
        <f t="shared" si="12"/>
        <v/>
      </c>
      <c r="AB25" s="27" t="str">
        <f t="shared" si="13"/>
        <v/>
      </c>
      <c r="AC25" s="27" t="str">
        <f t="shared" si="14"/>
        <v/>
      </c>
      <c r="AD25" s="27" t="str">
        <f t="shared" si="15"/>
        <v/>
      </c>
      <c r="AE25" s="27" t="str">
        <f t="shared" si="16"/>
        <v/>
      </c>
    </row>
    <row r="26" spans="1:31" ht="12" customHeight="1" x14ac:dyDescent="0.2">
      <c r="A26" s="55">
        <f>'1a'!A26</f>
        <v>18</v>
      </c>
      <c r="B26" s="56">
        <f>'1a'!B26</f>
        <v>18</v>
      </c>
      <c r="C26" s="57" t="str">
        <f>'1a'!C26</f>
        <v>SELMA AYDIN</v>
      </c>
      <c r="D26" s="13"/>
      <c r="E26" s="7"/>
      <c r="F26" s="7"/>
      <c r="G26" s="15"/>
      <c r="H26" s="59" t="str">
        <f t="shared" si="4"/>
        <v/>
      </c>
      <c r="I26" s="13"/>
      <c r="J26" s="7"/>
      <c r="K26" s="7"/>
      <c r="L26" s="14"/>
      <c r="M26" s="13"/>
      <c r="N26" s="7"/>
      <c r="O26" s="15"/>
      <c r="P26" s="371" t="str">
        <f t="shared" si="5"/>
        <v/>
      </c>
      <c r="Q26" s="360"/>
      <c r="R26" s="217" t="str">
        <f t="shared" si="6"/>
        <v/>
      </c>
      <c r="S26" s="78" t="str">
        <f t="shared" si="1"/>
        <v/>
      </c>
      <c r="T26" s="61" t="str">
        <f t="shared" si="2"/>
        <v/>
      </c>
      <c r="U26" s="62" t="str">
        <f t="shared" si="3"/>
        <v/>
      </c>
      <c r="V26" s="54">
        <f t="shared" si="7"/>
        <v>0</v>
      </c>
      <c r="W26" s="27">
        <f t="shared" si="8"/>
        <v>0</v>
      </c>
      <c r="X26" s="27">
        <f t="shared" si="9"/>
        <v>0</v>
      </c>
      <c r="Y26" s="27" t="str">
        <f t="shared" si="10"/>
        <v/>
      </c>
      <c r="Z26" s="27" t="str">
        <f t="shared" si="11"/>
        <v/>
      </c>
      <c r="AA26" s="27" t="str">
        <f t="shared" si="12"/>
        <v/>
      </c>
      <c r="AB26" s="27" t="str">
        <f t="shared" si="13"/>
        <v/>
      </c>
      <c r="AC26" s="27" t="str">
        <f t="shared" si="14"/>
        <v/>
      </c>
      <c r="AD26" s="27" t="str">
        <f t="shared" si="15"/>
        <v/>
      </c>
      <c r="AE26" s="27" t="str">
        <f t="shared" si="16"/>
        <v/>
      </c>
    </row>
    <row r="27" spans="1:31" ht="12" customHeight="1" x14ac:dyDescent="0.2">
      <c r="A27" s="55">
        <f>'1a'!A27</f>
        <v>19</v>
      </c>
      <c r="B27" s="56">
        <f>'1a'!B27</f>
        <v>19</v>
      </c>
      <c r="C27" s="57" t="str">
        <f>'1a'!C27</f>
        <v>MURAT KARTAL</v>
      </c>
      <c r="D27" s="13"/>
      <c r="E27" s="7"/>
      <c r="F27" s="7"/>
      <c r="G27" s="15"/>
      <c r="H27" s="59" t="str">
        <f t="shared" si="4"/>
        <v/>
      </c>
      <c r="I27" s="13"/>
      <c r="J27" s="7"/>
      <c r="K27" s="7"/>
      <c r="L27" s="14"/>
      <c r="M27" s="13"/>
      <c r="N27" s="7"/>
      <c r="O27" s="15"/>
      <c r="P27" s="371" t="str">
        <f t="shared" si="5"/>
        <v/>
      </c>
      <c r="Q27" s="360"/>
      <c r="R27" s="217" t="str">
        <f t="shared" si="6"/>
        <v/>
      </c>
      <c r="S27" s="78" t="str">
        <f t="shared" si="1"/>
        <v/>
      </c>
      <c r="T27" s="61" t="str">
        <f t="shared" si="2"/>
        <v/>
      </c>
      <c r="U27" s="62" t="str">
        <f t="shared" si="3"/>
        <v/>
      </c>
      <c r="V27" s="54">
        <f t="shared" si="7"/>
        <v>0</v>
      </c>
      <c r="W27" s="27">
        <f t="shared" si="8"/>
        <v>0</v>
      </c>
      <c r="X27" s="27">
        <f t="shared" si="9"/>
        <v>0</v>
      </c>
      <c r="Y27" s="27" t="str">
        <f t="shared" si="10"/>
        <v/>
      </c>
      <c r="Z27" s="27" t="str">
        <f t="shared" si="11"/>
        <v/>
      </c>
      <c r="AA27" s="27" t="str">
        <f t="shared" si="12"/>
        <v/>
      </c>
      <c r="AB27" s="27" t="str">
        <f t="shared" si="13"/>
        <v/>
      </c>
      <c r="AC27" s="27" t="str">
        <f t="shared" si="14"/>
        <v/>
      </c>
      <c r="AD27" s="27" t="str">
        <f t="shared" si="15"/>
        <v/>
      </c>
      <c r="AE27" s="27" t="str">
        <f t="shared" si="16"/>
        <v/>
      </c>
    </row>
    <row r="28" spans="1:31" ht="12" customHeight="1" x14ac:dyDescent="0.2">
      <c r="A28" s="55">
        <f>'1a'!A28</f>
        <v>20</v>
      </c>
      <c r="B28" s="56">
        <f>'1a'!B28</f>
        <v>20</v>
      </c>
      <c r="C28" s="57" t="str">
        <f>'1a'!C28</f>
        <v>ÖZCAN BAKAR</v>
      </c>
      <c r="D28" s="13"/>
      <c r="E28" s="7"/>
      <c r="F28" s="7"/>
      <c r="G28" s="15"/>
      <c r="H28" s="59" t="str">
        <f t="shared" si="4"/>
        <v/>
      </c>
      <c r="I28" s="13"/>
      <c r="J28" s="7"/>
      <c r="K28" s="7"/>
      <c r="L28" s="14"/>
      <c r="M28" s="13"/>
      <c r="N28" s="7"/>
      <c r="O28" s="15"/>
      <c r="P28" s="371" t="str">
        <f t="shared" si="5"/>
        <v/>
      </c>
      <c r="Q28" s="360"/>
      <c r="R28" s="217" t="str">
        <f t="shared" si="6"/>
        <v/>
      </c>
      <c r="S28" s="78" t="str">
        <f t="shared" si="1"/>
        <v/>
      </c>
      <c r="T28" s="61" t="str">
        <f t="shared" si="2"/>
        <v/>
      </c>
      <c r="U28" s="62" t="str">
        <f t="shared" si="3"/>
        <v/>
      </c>
      <c r="V28" s="54">
        <f t="shared" si="7"/>
        <v>0</v>
      </c>
      <c r="W28" s="27">
        <f t="shared" si="8"/>
        <v>0</v>
      </c>
      <c r="X28" s="27">
        <f t="shared" si="9"/>
        <v>0</v>
      </c>
      <c r="Y28" s="27" t="str">
        <f t="shared" si="10"/>
        <v/>
      </c>
      <c r="Z28" s="27" t="str">
        <f t="shared" si="11"/>
        <v/>
      </c>
      <c r="AA28" s="27" t="str">
        <f t="shared" si="12"/>
        <v/>
      </c>
      <c r="AB28" s="27" t="str">
        <f t="shared" si="13"/>
        <v/>
      </c>
      <c r="AC28" s="27" t="str">
        <f t="shared" si="14"/>
        <v/>
      </c>
      <c r="AD28" s="27" t="str">
        <f t="shared" si="15"/>
        <v/>
      </c>
      <c r="AE28" s="27" t="str">
        <f t="shared" si="16"/>
        <v/>
      </c>
    </row>
    <row r="29" spans="1:31" ht="12" customHeight="1" x14ac:dyDescent="0.2">
      <c r="A29" s="55">
        <f>'1a'!A29</f>
        <v>21</v>
      </c>
      <c r="B29" s="56">
        <f>'1a'!B29</f>
        <v>21</v>
      </c>
      <c r="C29" s="57" t="str">
        <f>'1a'!C29</f>
        <v>ÖZLEM UR</v>
      </c>
      <c r="D29" s="13"/>
      <c r="E29" s="7"/>
      <c r="F29" s="7"/>
      <c r="G29" s="15"/>
      <c r="H29" s="59" t="str">
        <f t="shared" si="4"/>
        <v/>
      </c>
      <c r="I29" s="13"/>
      <c r="J29" s="7"/>
      <c r="K29" s="7"/>
      <c r="L29" s="14"/>
      <c r="M29" s="13"/>
      <c r="N29" s="7"/>
      <c r="O29" s="15"/>
      <c r="P29" s="371" t="str">
        <f t="shared" si="5"/>
        <v/>
      </c>
      <c r="Q29" s="360"/>
      <c r="R29" s="217" t="str">
        <f t="shared" si="6"/>
        <v/>
      </c>
      <c r="S29" s="78" t="str">
        <f t="shared" si="1"/>
        <v/>
      </c>
      <c r="T29" s="61" t="str">
        <f t="shared" si="2"/>
        <v/>
      </c>
      <c r="U29" s="62" t="str">
        <f t="shared" si="3"/>
        <v/>
      </c>
      <c r="V29" s="54">
        <f t="shared" si="7"/>
        <v>0</v>
      </c>
      <c r="W29" s="27">
        <f t="shared" si="8"/>
        <v>0</v>
      </c>
      <c r="X29" s="27">
        <f t="shared" si="9"/>
        <v>0</v>
      </c>
      <c r="Y29" s="27" t="str">
        <f t="shared" si="10"/>
        <v/>
      </c>
      <c r="Z29" s="27" t="str">
        <f t="shared" si="11"/>
        <v/>
      </c>
      <c r="AA29" s="27" t="str">
        <f t="shared" si="12"/>
        <v/>
      </c>
      <c r="AB29" s="27" t="str">
        <f t="shared" si="13"/>
        <v/>
      </c>
      <c r="AC29" s="27" t="str">
        <f t="shared" si="14"/>
        <v/>
      </c>
      <c r="AD29" s="27" t="str">
        <f t="shared" si="15"/>
        <v/>
      </c>
      <c r="AE29" s="27" t="str">
        <f t="shared" si="16"/>
        <v/>
      </c>
    </row>
    <row r="30" spans="1:31" ht="12" customHeight="1" x14ac:dyDescent="0.2">
      <c r="A30" s="55">
        <f>'1a'!A30</f>
        <v>22</v>
      </c>
      <c r="B30" s="56">
        <f>'1a'!B30</f>
        <v>22</v>
      </c>
      <c r="C30" s="57" t="str">
        <f>'1a'!C30</f>
        <v>BÜŞRA BÜYÜKOK</v>
      </c>
      <c r="D30" s="13"/>
      <c r="E30" s="7"/>
      <c r="F30" s="7"/>
      <c r="G30" s="15"/>
      <c r="H30" s="59" t="str">
        <f t="shared" si="4"/>
        <v/>
      </c>
      <c r="I30" s="13"/>
      <c r="J30" s="7"/>
      <c r="K30" s="7"/>
      <c r="L30" s="14"/>
      <c r="M30" s="13"/>
      <c r="N30" s="7"/>
      <c r="O30" s="15"/>
      <c r="P30" s="371" t="str">
        <f t="shared" si="5"/>
        <v/>
      </c>
      <c r="Q30" s="360"/>
      <c r="R30" s="217" t="str">
        <f t="shared" si="6"/>
        <v/>
      </c>
      <c r="S30" s="78" t="str">
        <f t="shared" si="1"/>
        <v/>
      </c>
      <c r="T30" s="61" t="str">
        <f t="shared" si="2"/>
        <v/>
      </c>
      <c r="U30" s="62" t="str">
        <f t="shared" si="3"/>
        <v/>
      </c>
      <c r="V30" s="54">
        <f t="shared" si="7"/>
        <v>0</v>
      </c>
      <c r="W30" s="27">
        <f t="shared" si="8"/>
        <v>0</v>
      </c>
      <c r="X30" s="27">
        <f t="shared" si="9"/>
        <v>0</v>
      </c>
      <c r="Y30" s="27" t="str">
        <f t="shared" si="10"/>
        <v/>
      </c>
      <c r="Z30" s="27" t="str">
        <f t="shared" si="11"/>
        <v/>
      </c>
      <c r="AA30" s="27" t="str">
        <f t="shared" si="12"/>
        <v/>
      </c>
      <c r="AB30" s="27" t="str">
        <f t="shared" si="13"/>
        <v/>
      </c>
      <c r="AC30" s="27" t="str">
        <f t="shared" si="14"/>
        <v/>
      </c>
      <c r="AD30" s="27" t="str">
        <f t="shared" si="15"/>
        <v/>
      </c>
      <c r="AE30" s="27" t="str">
        <f t="shared" si="16"/>
        <v/>
      </c>
    </row>
    <row r="31" spans="1:31" ht="12" customHeight="1" x14ac:dyDescent="0.2">
      <c r="A31" s="55">
        <f>'1a'!A31</f>
        <v>23</v>
      </c>
      <c r="B31" s="56">
        <f>'1a'!B31</f>
        <v>23</v>
      </c>
      <c r="C31" s="57" t="str">
        <f>'1a'!C31</f>
        <v>ELİF TOK</v>
      </c>
      <c r="D31" s="13"/>
      <c r="E31" s="7"/>
      <c r="F31" s="7"/>
      <c r="G31" s="15"/>
      <c r="H31" s="59" t="str">
        <f t="shared" si="4"/>
        <v/>
      </c>
      <c r="I31" s="13"/>
      <c r="J31" s="7"/>
      <c r="K31" s="7"/>
      <c r="L31" s="14"/>
      <c r="M31" s="13"/>
      <c r="N31" s="7"/>
      <c r="O31" s="15"/>
      <c r="P31" s="371" t="str">
        <f t="shared" si="5"/>
        <v/>
      </c>
      <c r="Q31" s="360"/>
      <c r="R31" s="217" t="str">
        <f t="shared" si="6"/>
        <v/>
      </c>
      <c r="S31" s="78" t="str">
        <f t="shared" si="1"/>
        <v/>
      </c>
      <c r="T31" s="61" t="str">
        <f t="shared" si="2"/>
        <v/>
      </c>
      <c r="U31" s="62" t="str">
        <f t="shared" si="3"/>
        <v/>
      </c>
      <c r="V31" s="54">
        <f t="shared" si="7"/>
        <v>0</v>
      </c>
      <c r="W31" s="27">
        <f t="shared" si="8"/>
        <v>0</v>
      </c>
      <c r="X31" s="27">
        <f t="shared" si="9"/>
        <v>0</v>
      </c>
      <c r="Y31" s="27" t="str">
        <f t="shared" si="10"/>
        <v/>
      </c>
      <c r="Z31" s="27" t="str">
        <f t="shared" si="11"/>
        <v/>
      </c>
      <c r="AA31" s="27" t="str">
        <f t="shared" si="12"/>
        <v/>
      </c>
      <c r="AB31" s="27" t="str">
        <f t="shared" si="13"/>
        <v/>
      </c>
      <c r="AC31" s="27" t="str">
        <f t="shared" si="14"/>
        <v/>
      </c>
      <c r="AD31" s="27" t="str">
        <f t="shared" si="15"/>
        <v/>
      </c>
      <c r="AE31" s="27" t="str">
        <f t="shared" si="16"/>
        <v/>
      </c>
    </row>
    <row r="32" spans="1:31" ht="12" customHeight="1" x14ac:dyDescent="0.2">
      <c r="A32" s="55">
        <f>'1a'!A32</f>
        <v>24</v>
      </c>
      <c r="B32" s="56">
        <f>'1a'!B32</f>
        <v>24</v>
      </c>
      <c r="C32" s="57" t="str">
        <f>'1a'!C32</f>
        <v>ELİF GÖL</v>
      </c>
      <c r="D32" s="13"/>
      <c r="E32" s="7"/>
      <c r="F32" s="7"/>
      <c r="G32" s="15"/>
      <c r="H32" s="59" t="str">
        <f t="shared" si="4"/>
        <v/>
      </c>
      <c r="I32" s="13"/>
      <c r="J32" s="7"/>
      <c r="K32" s="7"/>
      <c r="L32" s="14"/>
      <c r="M32" s="13"/>
      <c r="N32" s="7"/>
      <c r="O32" s="15"/>
      <c r="P32" s="371" t="str">
        <f t="shared" si="5"/>
        <v/>
      </c>
      <c r="Q32" s="360"/>
      <c r="R32" s="217" t="str">
        <f t="shared" si="6"/>
        <v/>
      </c>
      <c r="S32" s="78" t="str">
        <f t="shared" si="1"/>
        <v/>
      </c>
      <c r="T32" s="61" t="str">
        <f t="shared" si="2"/>
        <v/>
      </c>
      <c r="U32" s="62" t="str">
        <f t="shared" si="3"/>
        <v/>
      </c>
      <c r="V32" s="54">
        <f t="shared" si="7"/>
        <v>0</v>
      </c>
      <c r="W32" s="27">
        <f t="shared" si="8"/>
        <v>0</v>
      </c>
      <c r="X32" s="27">
        <f t="shared" si="9"/>
        <v>0</v>
      </c>
      <c r="Y32" s="27" t="str">
        <f t="shared" si="10"/>
        <v/>
      </c>
      <c r="Z32" s="27" t="str">
        <f t="shared" si="11"/>
        <v/>
      </c>
      <c r="AA32" s="27" t="str">
        <f t="shared" si="12"/>
        <v/>
      </c>
      <c r="AB32" s="27" t="str">
        <f t="shared" si="13"/>
        <v/>
      </c>
      <c r="AC32" s="27" t="str">
        <f t="shared" si="14"/>
        <v/>
      </c>
      <c r="AD32" s="27" t="str">
        <f t="shared" si="15"/>
        <v/>
      </c>
      <c r="AE32" s="27" t="str">
        <f t="shared" si="16"/>
        <v/>
      </c>
    </row>
    <row r="33" spans="1:31" ht="12" customHeight="1" x14ac:dyDescent="0.2">
      <c r="A33" s="55">
        <f>'1a'!A33</f>
        <v>25</v>
      </c>
      <c r="B33" s="56">
        <f>'1a'!B33</f>
        <v>25</v>
      </c>
      <c r="C33" s="57" t="str">
        <f>'1a'!C33</f>
        <v>SUNA TOK</v>
      </c>
      <c r="D33" s="13"/>
      <c r="E33" s="7"/>
      <c r="F33" s="7"/>
      <c r="G33" s="15"/>
      <c r="H33" s="59" t="str">
        <f t="shared" si="4"/>
        <v/>
      </c>
      <c r="I33" s="13"/>
      <c r="J33" s="7"/>
      <c r="K33" s="7"/>
      <c r="L33" s="14"/>
      <c r="M33" s="13"/>
      <c r="N33" s="7"/>
      <c r="O33" s="15"/>
      <c r="P33" s="371" t="str">
        <f t="shared" si="5"/>
        <v/>
      </c>
      <c r="Q33" s="360"/>
      <c r="R33" s="217" t="str">
        <f t="shared" si="6"/>
        <v/>
      </c>
      <c r="S33" s="78" t="str">
        <f t="shared" si="1"/>
        <v/>
      </c>
      <c r="T33" s="61" t="str">
        <f t="shared" si="2"/>
        <v/>
      </c>
      <c r="U33" s="62" t="str">
        <f t="shared" si="3"/>
        <v/>
      </c>
      <c r="V33" s="54">
        <f t="shared" si="7"/>
        <v>0</v>
      </c>
      <c r="W33" s="27">
        <f t="shared" si="8"/>
        <v>0</v>
      </c>
      <c r="X33" s="27">
        <f t="shared" si="9"/>
        <v>0</v>
      </c>
      <c r="Y33" s="27" t="str">
        <f t="shared" si="10"/>
        <v/>
      </c>
      <c r="Z33" s="27" t="str">
        <f t="shared" si="11"/>
        <v/>
      </c>
      <c r="AA33" s="27" t="str">
        <f t="shared" si="12"/>
        <v/>
      </c>
      <c r="AB33" s="27" t="str">
        <f t="shared" si="13"/>
        <v/>
      </c>
      <c r="AC33" s="27" t="str">
        <f t="shared" si="14"/>
        <v/>
      </c>
      <c r="AD33" s="27" t="str">
        <f t="shared" si="15"/>
        <v/>
      </c>
      <c r="AE33" s="27" t="str">
        <f t="shared" si="16"/>
        <v/>
      </c>
    </row>
    <row r="34" spans="1:31" ht="12" customHeight="1" x14ac:dyDescent="0.2">
      <c r="A34" s="55">
        <f>'1a'!A34</f>
        <v>26</v>
      </c>
      <c r="B34" s="56">
        <f>'1a'!B34</f>
        <v>26</v>
      </c>
      <c r="C34" s="57" t="str">
        <f>'1a'!C34</f>
        <v>GÜLER DEMİR</v>
      </c>
      <c r="D34" s="13"/>
      <c r="E34" s="7"/>
      <c r="F34" s="7"/>
      <c r="G34" s="15"/>
      <c r="H34" s="59" t="str">
        <f t="shared" si="4"/>
        <v/>
      </c>
      <c r="I34" s="13"/>
      <c r="J34" s="7"/>
      <c r="K34" s="7"/>
      <c r="L34" s="14"/>
      <c r="M34" s="13"/>
      <c r="N34" s="7"/>
      <c r="O34" s="15"/>
      <c r="P34" s="371" t="str">
        <f t="shared" si="5"/>
        <v/>
      </c>
      <c r="Q34" s="360"/>
      <c r="R34" s="217" t="str">
        <f t="shared" si="6"/>
        <v/>
      </c>
      <c r="S34" s="78" t="str">
        <f t="shared" si="1"/>
        <v/>
      </c>
      <c r="T34" s="61" t="str">
        <f t="shared" si="2"/>
        <v/>
      </c>
      <c r="U34" s="62" t="str">
        <f t="shared" si="3"/>
        <v/>
      </c>
      <c r="V34" s="54">
        <f t="shared" si="7"/>
        <v>0</v>
      </c>
      <c r="W34" s="27">
        <f t="shared" si="8"/>
        <v>0</v>
      </c>
      <c r="X34" s="27">
        <f t="shared" si="9"/>
        <v>0</v>
      </c>
      <c r="Y34" s="27" t="str">
        <f t="shared" si="10"/>
        <v/>
      </c>
      <c r="Z34" s="27" t="str">
        <f t="shared" si="11"/>
        <v/>
      </c>
      <c r="AA34" s="27" t="str">
        <f t="shared" si="12"/>
        <v/>
      </c>
      <c r="AB34" s="27" t="str">
        <f t="shared" si="13"/>
        <v/>
      </c>
      <c r="AC34" s="27" t="str">
        <f t="shared" si="14"/>
        <v/>
      </c>
      <c r="AD34" s="27" t="str">
        <f t="shared" si="15"/>
        <v/>
      </c>
      <c r="AE34" s="27" t="str">
        <f t="shared" si="16"/>
        <v/>
      </c>
    </row>
    <row r="35" spans="1:31" ht="12" customHeight="1" x14ac:dyDescent="0.2">
      <c r="A35" s="55">
        <f>'1a'!A35</f>
        <v>27</v>
      </c>
      <c r="B35" s="56">
        <f>'1a'!B35</f>
        <v>27</v>
      </c>
      <c r="C35" s="57" t="str">
        <f>'1a'!C35</f>
        <v>DERYA BODUR</v>
      </c>
      <c r="D35" s="13"/>
      <c r="E35" s="7"/>
      <c r="F35" s="7"/>
      <c r="G35" s="15"/>
      <c r="H35" s="59" t="str">
        <f t="shared" si="4"/>
        <v/>
      </c>
      <c r="I35" s="13"/>
      <c r="J35" s="7"/>
      <c r="K35" s="7"/>
      <c r="L35" s="14"/>
      <c r="M35" s="13"/>
      <c r="N35" s="7"/>
      <c r="O35" s="15"/>
      <c r="P35" s="371" t="str">
        <f t="shared" si="5"/>
        <v/>
      </c>
      <c r="Q35" s="360"/>
      <c r="R35" s="217" t="str">
        <f t="shared" si="6"/>
        <v/>
      </c>
      <c r="S35" s="78" t="str">
        <f t="shared" si="1"/>
        <v/>
      </c>
      <c r="T35" s="61" t="str">
        <f t="shared" si="2"/>
        <v/>
      </c>
      <c r="U35" s="62" t="str">
        <f t="shared" si="3"/>
        <v/>
      </c>
      <c r="V35" s="54">
        <f t="shared" si="7"/>
        <v>0</v>
      </c>
      <c r="W35" s="27">
        <f t="shared" si="8"/>
        <v>0</v>
      </c>
      <c r="X35" s="27">
        <f t="shared" si="9"/>
        <v>0</v>
      </c>
      <c r="Y35" s="27" t="str">
        <f t="shared" si="10"/>
        <v/>
      </c>
      <c r="Z35" s="27" t="str">
        <f t="shared" si="11"/>
        <v/>
      </c>
      <c r="AA35" s="27" t="str">
        <f t="shared" si="12"/>
        <v/>
      </c>
      <c r="AB35" s="27" t="str">
        <f t="shared" si="13"/>
        <v/>
      </c>
      <c r="AC35" s="27" t="str">
        <f t="shared" si="14"/>
        <v/>
      </c>
      <c r="AD35" s="27" t="str">
        <f t="shared" si="15"/>
        <v/>
      </c>
      <c r="AE35" s="27" t="str">
        <f t="shared" si="16"/>
        <v/>
      </c>
    </row>
    <row r="36" spans="1:31" ht="12" customHeight="1" x14ac:dyDescent="0.2">
      <c r="A36" s="55">
        <f>'1a'!A36</f>
        <v>28</v>
      </c>
      <c r="B36" s="56">
        <f>'1a'!B36</f>
        <v>28</v>
      </c>
      <c r="C36" s="57" t="str">
        <f>'1a'!C36</f>
        <v>ALİ CAN ÖZÇİL</v>
      </c>
      <c r="D36" s="13"/>
      <c r="E36" s="7"/>
      <c r="F36" s="7"/>
      <c r="G36" s="15"/>
      <c r="H36" s="59" t="str">
        <f t="shared" si="4"/>
        <v/>
      </c>
      <c r="I36" s="13"/>
      <c r="J36" s="7"/>
      <c r="K36" s="7"/>
      <c r="L36" s="14"/>
      <c r="M36" s="13"/>
      <c r="N36" s="7"/>
      <c r="O36" s="15"/>
      <c r="P36" s="371" t="str">
        <f t="shared" si="5"/>
        <v/>
      </c>
      <c r="Q36" s="360"/>
      <c r="R36" s="217" t="str">
        <f t="shared" si="6"/>
        <v/>
      </c>
      <c r="S36" s="78" t="str">
        <f t="shared" si="1"/>
        <v/>
      </c>
      <c r="T36" s="61" t="str">
        <f t="shared" si="2"/>
        <v/>
      </c>
      <c r="U36" s="62" t="str">
        <f t="shared" si="3"/>
        <v/>
      </c>
      <c r="V36" s="54">
        <f t="shared" si="7"/>
        <v>0</v>
      </c>
      <c r="W36" s="27">
        <f t="shared" si="8"/>
        <v>0</v>
      </c>
      <c r="X36" s="27">
        <f t="shared" si="9"/>
        <v>0</v>
      </c>
      <c r="Y36" s="27" t="str">
        <f t="shared" si="10"/>
        <v/>
      </c>
      <c r="Z36" s="27" t="str">
        <f t="shared" si="11"/>
        <v/>
      </c>
      <c r="AA36" s="27" t="str">
        <f t="shared" si="12"/>
        <v/>
      </c>
      <c r="AB36" s="27" t="str">
        <f t="shared" si="13"/>
        <v/>
      </c>
      <c r="AC36" s="27" t="str">
        <f t="shared" si="14"/>
        <v/>
      </c>
      <c r="AD36" s="27" t="str">
        <f t="shared" si="15"/>
        <v/>
      </c>
      <c r="AE36" s="27" t="str">
        <f t="shared" si="16"/>
        <v/>
      </c>
    </row>
    <row r="37" spans="1:31" ht="12" customHeight="1" x14ac:dyDescent="0.2">
      <c r="A37" s="55">
        <f>'1a'!A37</f>
        <v>29</v>
      </c>
      <c r="B37" s="56">
        <f>'1a'!B37</f>
        <v>29</v>
      </c>
      <c r="C37" s="57" t="str">
        <f>'1a'!C37</f>
        <v>SEVGİ YILDIZ</v>
      </c>
      <c r="D37" s="13"/>
      <c r="E37" s="7"/>
      <c r="F37" s="7"/>
      <c r="G37" s="15"/>
      <c r="H37" s="59" t="str">
        <f t="shared" si="4"/>
        <v/>
      </c>
      <c r="I37" s="13"/>
      <c r="J37" s="7"/>
      <c r="K37" s="7"/>
      <c r="L37" s="14"/>
      <c r="M37" s="13"/>
      <c r="N37" s="7"/>
      <c r="O37" s="15"/>
      <c r="P37" s="371" t="str">
        <f t="shared" si="5"/>
        <v/>
      </c>
      <c r="Q37" s="360"/>
      <c r="R37" s="217" t="str">
        <f t="shared" si="6"/>
        <v/>
      </c>
      <c r="S37" s="78" t="str">
        <f t="shared" si="1"/>
        <v/>
      </c>
      <c r="T37" s="61" t="str">
        <f t="shared" si="2"/>
        <v/>
      </c>
      <c r="U37" s="62" t="str">
        <f t="shared" si="3"/>
        <v/>
      </c>
      <c r="V37" s="54">
        <f t="shared" si="7"/>
        <v>0</v>
      </c>
      <c r="W37" s="27">
        <f t="shared" si="8"/>
        <v>0</v>
      </c>
      <c r="X37" s="27">
        <f t="shared" si="9"/>
        <v>0</v>
      </c>
      <c r="Y37" s="27" t="str">
        <f t="shared" si="10"/>
        <v/>
      </c>
      <c r="Z37" s="27" t="str">
        <f t="shared" si="11"/>
        <v/>
      </c>
      <c r="AA37" s="27" t="str">
        <f t="shared" si="12"/>
        <v/>
      </c>
      <c r="AB37" s="27" t="str">
        <f t="shared" si="13"/>
        <v/>
      </c>
      <c r="AC37" s="27" t="str">
        <f t="shared" si="14"/>
        <v/>
      </c>
      <c r="AD37" s="27" t="str">
        <f t="shared" si="15"/>
        <v/>
      </c>
      <c r="AE37" s="27" t="str">
        <f t="shared" si="16"/>
        <v/>
      </c>
    </row>
    <row r="38" spans="1:31" ht="12" customHeight="1" x14ac:dyDescent="0.2">
      <c r="A38" s="55">
        <f>'1a'!A38</f>
        <v>30</v>
      </c>
      <c r="B38" s="56">
        <f>'1a'!B38</f>
        <v>30</v>
      </c>
      <c r="C38" s="57" t="str">
        <f>'1a'!C38</f>
        <v>ÖMÜR PEHLİVAN</v>
      </c>
      <c r="D38" s="13"/>
      <c r="E38" s="7"/>
      <c r="F38" s="7"/>
      <c r="G38" s="15"/>
      <c r="H38" s="59" t="str">
        <f t="shared" si="4"/>
        <v/>
      </c>
      <c r="I38" s="13"/>
      <c r="J38" s="7"/>
      <c r="K38" s="7"/>
      <c r="L38" s="14"/>
      <c r="M38" s="13"/>
      <c r="N38" s="7"/>
      <c r="O38" s="15"/>
      <c r="P38" s="371" t="str">
        <f t="shared" si="5"/>
        <v/>
      </c>
      <c r="Q38" s="360"/>
      <c r="R38" s="217" t="str">
        <f t="shared" si="6"/>
        <v/>
      </c>
      <c r="S38" s="78" t="str">
        <f t="shared" si="1"/>
        <v/>
      </c>
      <c r="T38" s="61" t="str">
        <f t="shared" si="2"/>
        <v/>
      </c>
      <c r="U38" s="62" t="str">
        <f t="shared" si="3"/>
        <v/>
      </c>
      <c r="V38" s="54">
        <f t="shared" si="7"/>
        <v>0</v>
      </c>
      <c r="W38" s="27">
        <f t="shared" si="8"/>
        <v>0</v>
      </c>
      <c r="X38" s="27">
        <f t="shared" si="9"/>
        <v>0</v>
      </c>
      <c r="Y38" s="27" t="str">
        <f t="shared" si="10"/>
        <v/>
      </c>
      <c r="Z38" s="27" t="str">
        <f t="shared" si="11"/>
        <v/>
      </c>
      <c r="AA38" s="27" t="str">
        <f t="shared" si="12"/>
        <v/>
      </c>
      <c r="AB38" s="27" t="str">
        <f t="shared" si="13"/>
        <v/>
      </c>
      <c r="AC38" s="27" t="str">
        <f t="shared" si="14"/>
        <v/>
      </c>
      <c r="AD38" s="27" t="str">
        <f t="shared" si="15"/>
        <v/>
      </c>
      <c r="AE38" s="27" t="str">
        <f t="shared" si="16"/>
        <v/>
      </c>
    </row>
    <row r="39" spans="1:31" ht="12" customHeight="1" x14ac:dyDescent="0.2">
      <c r="A39" s="55">
        <f>'1a'!A39</f>
        <v>0</v>
      </c>
      <c r="B39" s="56">
        <f>'1a'!B39</f>
        <v>0</v>
      </c>
      <c r="C39" s="57">
        <f>'1a'!C39</f>
        <v>0</v>
      </c>
      <c r="D39" s="13"/>
      <c r="E39" s="7"/>
      <c r="F39" s="7"/>
      <c r="G39" s="15"/>
      <c r="H39" s="59" t="str">
        <f t="shared" si="4"/>
        <v/>
      </c>
      <c r="I39" s="13"/>
      <c r="J39" s="7"/>
      <c r="K39" s="7"/>
      <c r="L39" s="14"/>
      <c r="M39" s="13"/>
      <c r="N39" s="7"/>
      <c r="O39" s="15"/>
      <c r="P39" s="371" t="str">
        <f t="shared" si="5"/>
        <v/>
      </c>
      <c r="Q39" s="360"/>
      <c r="R39" s="217" t="str">
        <f t="shared" si="6"/>
        <v/>
      </c>
      <c r="S39" s="78" t="str">
        <f t="shared" si="1"/>
        <v/>
      </c>
      <c r="T39" s="61" t="str">
        <f t="shared" si="2"/>
        <v/>
      </c>
      <c r="U39" s="62" t="str">
        <f t="shared" si="3"/>
        <v/>
      </c>
      <c r="V39" s="54">
        <f t="shared" si="7"/>
        <v>0</v>
      </c>
      <c r="W39" s="27">
        <f t="shared" si="8"/>
        <v>0</v>
      </c>
      <c r="X39" s="27">
        <f t="shared" si="9"/>
        <v>0</v>
      </c>
      <c r="Y39" s="27" t="str">
        <f t="shared" si="10"/>
        <v/>
      </c>
      <c r="Z39" s="27" t="str">
        <f t="shared" si="11"/>
        <v/>
      </c>
      <c r="AA39" s="27" t="str">
        <f t="shared" si="12"/>
        <v/>
      </c>
      <c r="AB39" s="27" t="str">
        <f t="shared" si="13"/>
        <v/>
      </c>
      <c r="AC39" s="27" t="str">
        <f t="shared" si="14"/>
        <v/>
      </c>
      <c r="AD39" s="27" t="str">
        <f t="shared" si="15"/>
        <v/>
      </c>
      <c r="AE39" s="27" t="str">
        <f t="shared" si="16"/>
        <v/>
      </c>
    </row>
    <row r="40" spans="1:31" ht="12" customHeight="1" x14ac:dyDescent="0.2">
      <c r="A40" s="55">
        <f>'1a'!A40</f>
        <v>0</v>
      </c>
      <c r="B40" s="56">
        <f>'1a'!B40</f>
        <v>0</v>
      </c>
      <c r="C40" s="57">
        <f>'1a'!C40</f>
        <v>0</v>
      </c>
      <c r="D40" s="13"/>
      <c r="E40" s="7"/>
      <c r="F40" s="7"/>
      <c r="G40" s="15"/>
      <c r="H40" s="59" t="str">
        <f t="shared" si="4"/>
        <v/>
      </c>
      <c r="I40" s="13"/>
      <c r="J40" s="7"/>
      <c r="K40" s="7"/>
      <c r="L40" s="14"/>
      <c r="M40" s="13"/>
      <c r="N40" s="7"/>
      <c r="O40" s="15"/>
      <c r="P40" s="371" t="str">
        <f t="shared" si="5"/>
        <v/>
      </c>
      <c r="Q40" s="360"/>
      <c r="R40" s="217" t="str">
        <f t="shared" si="6"/>
        <v/>
      </c>
      <c r="S40" s="78" t="str">
        <f t="shared" si="1"/>
        <v/>
      </c>
      <c r="T40" s="61" t="str">
        <f t="shared" si="2"/>
        <v/>
      </c>
      <c r="U40" s="62" t="str">
        <f t="shared" si="3"/>
        <v/>
      </c>
      <c r="V40" s="54">
        <f t="shared" si="7"/>
        <v>0</v>
      </c>
      <c r="W40" s="27">
        <f t="shared" si="8"/>
        <v>0</v>
      </c>
      <c r="X40" s="27">
        <f t="shared" si="9"/>
        <v>0</v>
      </c>
      <c r="Y40" s="27" t="str">
        <f t="shared" si="10"/>
        <v/>
      </c>
      <c r="Z40" s="27" t="str">
        <f t="shared" si="11"/>
        <v/>
      </c>
      <c r="AA40" s="27" t="str">
        <f t="shared" si="12"/>
        <v/>
      </c>
      <c r="AB40" s="27" t="str">
        <f t="shared" si="13"/>
        <v/>
      </c>
      <c r="AC40" s="27" t="str">
        <f t="shared" si="14"/>
        <v/>
      </c>
      <c r="AD40" s="27" t="str">
        <f t="shared" si="15"/>
        <v/>
      </c>
      <c r="AE40" s="27" t="str">
        <f t="shared" si="16"/>
        <v/>
      </c>
    </row>
    <row r="41" spans="1:31" ht="12" customHeight="1" x14ac:dyDescent="0.2">
      <c r="A41" s="55">
        <f>'1a'!A41</f>
        <v>0</v>
      </c>
      <c r="B41" s="56">
        <f>'1a'!B41</f>
        <v>0</v>
      </c>
      <c r="C41" s="57">
        <f>'1a'!C41</f>
        <v>0</v>
      </c>
      <c r="D41" s="13"/>
      <c r="E41" s="7"/>
      <c r="F41" s="7"/>
      <c r="G41" s="15"/>
      <c r="H41" s="59" t="str">
        <f t="shared" si="4"/>
        <v/>
      </c>
      <c r="I41" s="13"/>
      <c r="J41" s="7"/>
      <c r="K41" s="7"/>
      <c r="L41" s="14"/>
      <c r="M41" s="13"/>
      <c r="N41" s="7"/>
      <c r="O41" s="15"/>
      <c r="P41" s="371" t="str">
        <f t="shared" si="5"/>
        <v/>
      </c>
      <c r="Q41" s="360"/>
      <c r="R41" s="217" t="str">
        <f t="shared" si="6"/>
        <v/>
      </c>
      <c r="S41" s="78" t="str">
        <f t="shared" si="1"/>
        <v/>
      </c>
      <c r="T41" s="61" t="str">
        <f t="shared" si="2"/>
        <v/>
      </c>
      <c r="U41" s="62" t="str">
        <f t="shared" si="3"/>
        <v/>
      </c>
      <c r="V41" s="54">
        <f t="shared" si="7"/>
        <v>0</v>
      </c>
      <c r="W41" s="27">
        <f t="shared" si="8"/>
        <v>0</v>
      </c>
      <c r="X41" s="27">
        <f t="shared" si="9"/>
        <v>0</v>
      </c>
      <c r="Y41" s="27" t="str">
        <f t="shared" si="10"/>
        <v/>
      </c>
      <c r="Z41" s="27" t="str">
        <f t="shared" si="11"/>
        <v/>
      </c>
      <c r="AA41" s="27" t="str">
        <f t="shared" si="12"/>
        <v/>
      </c>
      <c r="AB41" s="27" t="str">
        <f t="shared" si="13"/>
        <v/>
      </c>
      <c r="AC41" s="27" t="str">
        <f t="shared" si="14"/>
        <v/>
      </c>
      <c r="AD41" s="27" t="str">
        <f t="shared" si="15"/>
        <v/>
      </c>
      <c r="AE41" s="27" t="str">
        <f t="shared" si="16"/>
        <v/>
      </c>
    </row>
    <row r="42" spans="1:31" ht="12" customHeight="1" x14ac:dyDescent="0.2">
      <c r="A42" s="55">
        <f>'1a'!A42</f>
        <v>0</v>
      </c>
      <c r="B42" s="56">
        <f>'1a'!B42</f>
        <v>0</v>
      </c>
      <c r="C42" s="57">
        <f>'1a'!C42</f>
        <v>0</v>
      </c>
      <c r="D42" s="13"/>
      <c r="E42" s="7"/>
      <c r="F42" s="7"/>
      <c r="G42" s="15"/>
      <c r="H42" s="59" t="str">
        <f t="shared" si="4"/>
        <v/>
      </c>
      <c r="I42" s="13"/>
      <c r="J42" s="7"/>
      <c r="K42" s="7"/>
      <c r="L42" s="14"/>
      <c r="M42" s="13"/>
      <c r="N42" s="7"/>
      <c r="O42" s="15"/>
      <c r="P42" s="371" t="str">
        <f t="shared" si="5"/>
        <v/>
      </c>
      <c r="Q42" s="360"/>
      <c r="R42" s="217" t="str">
        <f t="shared" si="6"/>
        <v/>
      </c>
      <c r="S42" s="78" t="str">
        <f t="shared" si="1"/>
        <v/>
      </c>
      <c r="T42" s="61" t="str">
        <f t="shared" si="2"/>
        <v/>
      </c>
      <c r="U42" s="62" t="str">
        <f t="shared" si="3"/>
        <v/>
      </c>
      <c r="V42" s="54">
        <f t="shared" si="7"/>
        <v>0</v>
      </c>
      <c r="W42" s="27">
        <f t="shared" si="8"/>
        <v>0</v>
      </c>
      <c r="X42" s="27">
        <f t="shared" si="9"/>
        <v>0</v>
      </c>
      <c r="Y42" s="27" t="str">
        <f t="shared" si="10"/>
        <v/>
      </c>
      <c r="Z42" s="27" t="str">
        <f t="shared" si="11"/>
        <v/>
      </c>
      <c r="AA42" s="27" t="str">
        <f t="shared" si="12"/>
        <v/>
      </c>
      <c r="AB42" s="27" t="str">
        <f t="shared" si="13"/>
        <v/>
      </c>
      <c r="AC42" s="27" t="str">
        <f t="shared" si="14"/>
        <v/>
      </c>
      <c r="AD42" s="27" t="str">
        <f t="shared" si="15"/>
        <v/>
      </c>
      <c r="AE42" s="27" t="str">
        <f t="shared" si="16"/>
        <v/>
      </c>
    </row>
    <row r="43" spans="1:31" ht="12" customHeight="1" x14ac:dyDescent="0.2">
      <c r="A43" s="55">
        <f>'1a'!A43</f>
        <v>0</v>
      </c>
      <c r="B43" s="56">
        <f>'1a'!B43</f>
        <v>0</v>
      </c>
      <c r="C43" s="57">
        <f>'1a'!C43</f>
        <v>0</v>
      </c>
      <c r="D43" s="13"/>
      <c r="E43" s="7"/>
      <c r="F43" s="7"/>
      <c r="G43" s="15"/>
      <c r="H43" s="59" t="str">
        <f t="shared" si="4"/>
        <v/>
      </c>
      <c r="I43" s="13"/>
      <c r="J43" s="7"/>
      <c r="K43" s="7"/>
      <c r="L43" s="14"/>
      <c r="M43" s="13"/>
      <c r="N43" s="7"/>
      <c r="O43" s="15"/>
      <c r="P43" s="371" t="str">
        <f t="shared" si="5"/>
        <v/>
      </c>
      <c r="Q43" s="360"/>
      <c r="R43" s="217" t="str">
        <f t="shared" si="6"/>
        <v/>
      </c>
      <c r="S43" s="78" t="str">
        <f t="shared" si="1"/>
        <v/>
      </c>
      <c r="T43" s="61" t="str">
        <f t="shared" si="2"/>
        <v/>
      </c>
      <c r="U43" s="62" t="str">
        <f t="shared" si="3"/>
        <v/>
      </c>
      <c r="V43" s="54">
        <f t="shared" si="7"/>
        <v>0</v>
      </c>
      <c r="W43" s="27">
        <f t="shared" si="8"/>
        <v>0</v>
      </c>
      <c r="X43" s="27">
        <f t="shared" si="9"/>
        <v>0</v>
      </c>
      <c r="Y43" s="27" t="str">
        <f t="shared" si="10"/>
        <v/>
      </c>
      <c r="Z43" s="27" t="str">
        <f t="shared" si="11"/>
        <v/>
      </c>
      <c r="AA43" s="27" t="str">
        <f t="shared" si="12"/>
        <v/>
      </c>
      <c r="AB43" s="27" t="str">
        <f t="shared" si="13"/>
        <v/>
      </c>
      <c r="AC43" s="27" t="str">
        <f t="shared" si="14"/>
        <v/>
      </c>
      <c r="AD43" s="27" t="str">
        <f t="shared" si="15"/>
        <v/>
      </c>
      <c r="AE43" s="27" t="str">
        <f t="shared" si="16"/>
        <v/>
      </c>
    </row>
    <row r="44" spans="1:31" ht="12" customHeight="1" x14ac:dyDescent="0.2">
      <c r="A44" s="55">
        <f>'1a'!A44</f>
        <v>0</v>
      </c>
      <c r="B44" s="56">
        <f>'1a'!B44</f>
        <v>0</v>
      </c>
      <c r="C44" s="57">
        <f>'1a'!C44</f>
        <v>0</v>
      </c>
      <c r="D44" s="13"/>
      <c r="E44" s="7"/>
      <c r="F44" s="7"/>
      <c r="G44" s="15"/>
      <c r="H44" s="59" t="str">
        <f t="shared" si="4"/>
        <v/>
      </c>
      <c r="I44" s="13"/>
      <c r="J44" s="7"/>
      <c r="K44" s="7"/>
      <c r="L44" s="14"/>
      <c r="M44" s="13"/>
      <c r="N44" s="7"/>
      <c r="O44" s="15"/>
      <c r="P44" s="371" t="str">
        <f t="shared" si="5"/>
        <v/>
      </c>
      <c r="Q44" s="360"/>
      <c r="R44" s="217" t="str">
        <f t="shared" si="6"/>
        <v/>
      </c>
      <c r="S44" s="78" t="str">
        <f t="shared" si="1"/>
        <v/>
      </c>
      <c r="T44" s="61" t="str">
        <f t="shared" si="2"/>
        <v/>
      </c>
      <c r="U44" s="62" t="str">
        <f t="shared" si="3"/>
        <v/>
      </c>
      <c r="V44" s="54">
        <f t="shared" si="7"/>
        <v>0</v>
      </c>
      <c r="W44" s="27">
        <f t="shared" si="8"/>
        <v>0</v>
      </c>
      <c r="X44" s="27">
        <f t="shared" si="9"/>
        <v>0</v>
      </c>
      <c r="Y44" s="27" t="str">
        <f t="shared" si="10"/>
        <v/>
      </c>
      <c r="Z44" s="27" t="str">
        <f t="shared" si="11"/>
        <v/>
      </c>
      <c r="AA44" s="27" t="str">
        <f t="shared" si="12"/>
        <v/>
      </c>
      <c r="AB44" s="27" t="str">
        <f t="shared" si="13"/>
        <v/>
      </c>
      <c r="AC44" s="27" t="str">
        <f t="shared" si="14"/>
        <v/>
      </c>
      <c r="AD44" s="27" t="str">
        <f t="shared" si="15"/>
        <v/>
      </c>
      <c r="AE44" s="27" t="str">
        <f t="shared" si="16"/>
        <v/>
      </c>
    </row>
    <row r="45" spans="1:31" ht="12" customHeight="1" x14ac:dyDescent="0.2">
      <c r="A45" s="55">
        <f>'1a'!A45</f>
        <v>0</v>
      </c>
      <c r="B45" s="56">
        <f>'1a'!B45</f>
        <v>0</v>
      </c>
      <c r="C45" s="57">
        <f>'1a'!C45</f>
        <v>0</v>
      </c>
      <c r="D45" s="13"/>
      <c r="E45" s="7"/>
      <c r="F45" s="7"/>
      <c r="G45" s="15"/>
      <c r="H45" s="59" t="str">
        <f t="shared" si="4"/>
        <v/>
      </c>
      <c r="I45" s="13"/>
      <c r="J45" s="7"/>
      <c r="K45" s="7"/>
      <c r="L45" s="14"/>
      <c r="M45" s="13"/>
      <c r="N45" s="7"/>
      <c r="O45" s="15"/>
      <c r="P45" s="371" t="str">
        <f t="shared" si="5"/>
        <v/>
      </c>
      <c r="Q45" s="360"/>
      <c r="R45" s="217" t="str">
        <f t="shared" si="6"/>
        <v/>
      </c>
      <c r="S45" s="78" t="str">
        <f t="shared" si="1"/>
        <v/>
      </c>
      <c r="T45" s="61" t="str">
        <f t="shared" si="2"/>
        <v/>
      </c>
      <c r="U45" s="62" t="str">
        <f t="shared" si="3"/>
        <v/>
      </c>
      <c r="V45" s="54">
        <f t="shared" si="7"/>
        <v>0</v>
      </c>
      <c r="W45" s="27">
        <f t="shared" si="8"/>
        <v>0</v>
      </c>
      <c r="X45" s="27">
        <f t="shared" si="9"/>
        <v>0</v>
      </c>
      <c r="Y45" s="27" t="str">
        <f t="shared" si="10"/>
        <v/>
      </c>
      <c r="Z45" s="27" t="str">
        <f t="shared" si="11"/>
        <v/>
      </c>
      <c r="AA45" s="27" t="str">
        <f t="shared" si="12"/>
        <v/>
      </c>
      <c r="AB45" s="27" t="str">
        <f t="shared" si="13"/>
        <v/>
      </c>
      <c r="AC45" s="27" t="str">
        <f t="shared" si="14"/>
        <v/>
      </c>
      <c r="AD45" s="27" t="str">
        <f t="shared" si="15"/>
        <v/>
      </c>
      <c r="AE45" s="27" t="str">
        <f t="shared" si="16"/>
        <v/>
      </c>
    </row>
    <row r="46" spans="1:31" ht="12" customHeight="1" x14ac:dyDescent="0.2">
      <c r="A46" s="55">
        <f>'1a'!A46</f>
        <v>0</v>
      </c>
      <c r="B46" s="56">
        <f>'1a'!B46</f>
        <v>0</v>
      </c>
      <c r="C46" s="57">
        <f>'1a'!C46</f>
        <v>0</v>
      </c>
      <c r="D46" s="13"/>
      <c r="E46" s="7"/>
      <c r="F46" s="7"/>
      <c r="G46" s="15"/>
      <c r="H46" s="59" t="str">
        <f t="shared" si="4"/>
        <v/>
      </c>
      <c r="I46" s="13"/>
      <c r="J46" s="7"/>
      <c r="K46" s="7"/>
      <c r="L46" s="14"/>
      <c r="M46" s="13"/>
      <c r="N46" s="7"/>
      <c r="O46" s="15"/>
      <c r="P46" s="371" t="str">
        <f t="shared" si="5"/>
        <v/>
      </c>
      <c r="Q46" s="360"/>
      <c r="R46" s="217" t="str">
        <f t="shared" si="6"/>
        <v/>
      </c>
      <c r="S46" s="78" t="str">
        <f t="shared" si="1"/>
        <v/>
      </c>
      <c r="T46" s="61" t="str">
        <f t="shared" si="2"/>
        <v/>
      </c>
      <c r="U46" s="62" t="str">
        <f t="shared" si="3"/>
        <v/>
      </c>
      <c r="V46" s="54">
        <f t="shared" si="7"/>
        <v>0</v>
      </c>
      <c r="W46" s="27">
        <f t="shared" si="8"/>
        <v>0</v>
      </c>
      <c r="X46" s="27">
        <f t="shared" si="9"/>
        <v>0</v>
      </c>
      <c r="Y46" s="27" t="str">
        <f t="shared" si="10"/>
        <v/>
      </c>
      <c r="Z46" s="27" t="str">
        <f t="shared" si="11"/>
        <v/>
      </c>
      <c r="AA46" s="27" t="str">
        <f t="shared" si="12"/>
        <v/>
      </c>
      <c r="AB46" s="27" t="str">
        <f t="shared" si="13"/>
        <v/>
      </c>
      <c r="AC46" s="27" t="str">
        <f t="shared" si="14"/>
        <v/>
      </c>
      <c r="AD46" s="27" t="str">
        <f t="shared" si="15"/>
        <v/>
      </c>
      <c r="AE46" s="27" t="str">
        <f t="shared" si="16"/>
        <v/>
      </c>
    </row>
    <row r="47" spans="1:31" ht="12" customHeight="1" x14ac:dyDescent="0.2">
      <c r="A47" s="55">
        <f>'1a'!A47</f>
        <v>0</v>
      </c>
      <c r="B47" s="56">
        <f>'1a'!B47</f>
        <v>0</v>
      </c>
      <c r="C47" s="57">
        <f>'1a'!C47</f>
        <v>0</v>
      </c>
      <c r="D47" s="13"/>
      <c r="E47" s="7"/>
      <c r="F47" s="7"/>
      <c r="G47" s="15"/>
      <c r="H47" s="59" t="str">
        <f t="shared" si="4"/>
        <v/>
      </c>
      <c r="I47" s="13"/>
      <c r="J47" s="7"/>
      <c r="K47" s="7"/>
      <c r="L47" s="14"/>
      <c r="M47" s="13"/>
      <c r="N47" s="7"/>
      <c r="O47" s="15"/>
      <c r="P47" s="371" t="str">
        <f t="shared" si="5"/>
        <v/>
      </c>
      <c r="Q47" s="360"/>
      <c r="R47" s="217" t="str">
        <f t="shared" si="6"/>
        <v/>
      </c>
      <c r="S47" s="78" t="str">
        <f t="shared" si="1"/>
        <v/>
      </c>
      <c r="T47" s="61" t="str">
        <f t="shared" si="2"/>
        <v/>
      </c>
      <c r="U47" s="62" t="str">
        <f t="shared" si="3"/>
        <v/>
      </c>
      <c r="V47" s="54">
        <f t="shared" si="7"/>
        <v>0</v>
      </c>
      <c r="W47" s="27">
        <f t="shared" si="8"/>
        <v>0</v>
      </c>
      <c r="X47" s="27">
        <f t="shared" si="9"/>
        <v>0</v>
      </c>
      <c r="Y47" s="27" t="str">
        <f t="shared" si="10"/>
        <v/>
      </c>
      <c r="Z47" s="27" t="str">
        <f t="shared" si="11"/>
        <v/>
      </c>
      <c r="AA47" s="27" t="str">
        <f t="shared" si="12"/>
        <v/>
      </c>
      <c r="AB47" s="27" t="str">
        <f t="shared" si="13"/>
        <v/>
      </c>
      <c r="AC47" s="27" t="str">
        <f t="shared" si="14"/>
        <v/>
      </c>
      <c r="AD47" s="27" t="str">
        <f t="shared" si="15"/>
        <v/>
      </c>
      <c r="AE47" s="27" t="str">
        <f t="shared" si="16"/>
        <v/>
      </c>
    </row>
    <row r="48" spans="1:31" ht="12" customHeight="1" x14ac:dyDescent="0.2">
      <c r="A48" s="55">
        <f>'1a'!A48</f>
        <v>0</v>
      </c>
      <c r="B48" s="56">
        <f>'1a'!B48</f>
        <v>0</v>
      </c>
      <c r="C48" s="57">
        <f>'1a'!C48</f>
        <v>0</v>
      </c>
      <c r="D48" s="13"/>
      <c r="E48" s="7"/>
      <c r="F48" s="7"/>
      <c r="G48" s="15"/>
      <c r="H48" s="59" t="str">
        <f t="shared" si="4"/>
        <v/>
      </c>
      <c r="I48" s="13"/>
      <c r="J48" s="7"/>
      <c r="K48" s="7"/>
      <c r="L48" s="14"/>
      <c r="M48" s="13"/>
      <c r="N48" s="7"/>
      <c r="O48" s="15"/>
      <c r="P48" s="371" t="str">
        <f t="shared" si="5"/>
        <v/>
      </c>
      <c r="Q48" s="360"/>
      <c r="R48" s="217" t="str">
        <f t="shared" si="6"/>
        <v/>
      </c>
      <c r="S48" s="78" t="str">
        <f t="shared" si="1"/>
        <v/>
      </c>
      <c r="T48" s="61" t="str">
        <f t="shared" si="2"/>
        <v/>
      </c>
      <c r="U48" s="62" t="str">
        <f t="shared" si="3"/>
        <v/>
      </c>
      <c r="V48" s="54">
        <f t="shared" si="7"/>
        <v>0</v>
      </c>
      <c r="W48" s="27">
        <f t="shared" si="8"/>
        <v>0</v>
      </c>
      <c r="X48" s="27">
        <f t="shared" si="9"/>
        <v>0</v>
      </c>
      <c r="Y48" s="27" t="str">
        <f t="shared" si="10"/>
        <v/>
      </c>
      <c r="Z48" s="27" t="str">
        <f t="shared" si="11"/>
        <v/>
      </c>
      <c r="AA48" s="27" t="str">
        <f t="shared" si="12"/>
        <v/>
      </c>
      <c r="AB48" s="27" t="str">
        <f t="shared" si="13"/>
        <v/>
      </c>
      <c r="AC48" s="27" t="str">
        <f t="shared" si="14"/>
        <v/>
      </c>
      <c r="AD48" s="27" t="str">
        <f t="shared" si="15"/>
        <v/>
      </c>
      <c r="AE48" s="27" t="str">
        <f t="shared" si="16"/>
        <v/>
      </c>
    </row>
    <row r="49" spans="1:31" ht="12" customHeight="1" x14ac:dyDescent="0.2">
      <c r="A49" s="55">
        <f>'1a'!A49</f>
        <v>0</v>
      </c>
      <c r="B49" s="56">
        <f>'1a'!B49</f>
        <v>0</v>
      </c>
      <c r="C49" s="57">
        <f>'1a'!C49</f>
        <v>0</v>
      </c>
      <c r="D49" s="13"/>
      <c r="E49" s="7"/>
      <c r="F49" s="7"/>
      <c r="G49" s="15"/>
      <c r="H49" s="59" t="str">
        <f t="shared" si="4"/>
        <v/>
      </c>
      <c r="I49" s="13"/>
      <c r="J49" s="7"/>
      <c r="K49" s="7"/>
      <c r="L49" s="14"/>
      <c r="M49" s="13"/>
      <c r="N49" s="7"/>
      <c r="O49" s="15"/>
      <c r="P49" s="371" t="str">
        <f t="shared" si="5"/>
        <v/>
      </c>
      <c r="Q49" s="360"/>
      <c r="R49" s="217" t="str">
        <f t="shared" si="6"/>
        <v/>
      </c>
      <c r="S49" s="78" t="str">
        <f t="shared" si="1"/>
        <v/>
      </c>
      <c r="T49" s="61" t="str">
        <f t="shared" si="2"/>
        <v/>
      </c>
      <c r="U49" s="62" t="str">
        <f t="shared" si="3"/>
        <v/>
      </c>
      <c r="V49" s="54">
        <f t="shared" si="7"/>
        <v>0</v>
      </c>
      <c r="W49" s="27">
        <f t="shared" si="8"/>
        <v>0</v>
      </c>
      <c r="X49" s="27">
        <f t="shared" si="9"/>
        <v>0</v>
      </c>
      <c r="Y49" s="27" t="str">
        <f t="shared" si="10"/>
        <v/>
      </c>
      <c r="Z49" s="27" t="str">
        <f t="shared" si="11"/>
        <v/>
      </c>
      <c r="AA49" s="27" t="str">
        <f t="shared" si="12"/>
        <v/>
      </c>
      <c r="AB49" s="27" t="str">
        <f t="shared" si="13"/>
        <v/>
      </c>
      <c r="AC49" s="27" t="str">
        <f t="shared" si="14"/>
        <v/>
      </c>
      <c r="AD49" s="27" t="str">
        <f t="shared" si="15"/>
        <v/>
      </c>
      <c r="AE49" s="27" t="str">
        <f t="shared" si="16"/>
        <v/>
      </c>
    </row>
    <row r="50" spans="1:31" ht="12" customHeight="1" x14ac:dyDescent="0.2">
      <c r="A50" s="55">
        <f>'1a'!A50</f>
        <v>0</v>
      </c>
      <c r="B50" s="56">
        <f>'1a'!B50</f>
        <v>0</v>
      </c>
      <c r="C50" s="57">
        <f>'1a'!C50</f>
        <v>0</v>
      </c>
      <c r="D50" s="13"/>
      <c r="E50" s="7"/>
      <c r="F50" s="7"/>
      <c r="G50" s="15"/>
      <c r="H50" s="59" t="str">
        <f t="shared" si="4"/>
        <v/>
      </c>
      <c r="I50" s="13"/>
      <c r="J50" s="7"/>
      <c r="K50" s="7"/>
      <c r="L50" s="14"/>
      <c r="M50" s="13"/>
      <c r="N50" s="7"/>
      <c r="O50" s="15"/>
      <c r="P50" s="371" t="str">
        <f t="shared" si="5"/>
        <v/>
      </c>
      <c r="Q50" s="360"/>
      <c r="R50" s="217" t="str">
        <f t="shared" si="6"/>
        <v/>
      </c>
      <c r="S50" s="78" t="str">
        <f t="shared" si="1"/>
        <v/>
      </c>
      <c r="T50" s="61" t="str">
        <f t="shared" si="2"/>
        <v/>
      </c>
      <c r="U50" s="62" t="str">
        <f t="shared" si="3"/>
        <v/>
      </c>
      <c r="V50" s="54">
        <f t="shared" si="7"/>
        <v>0</v>
      </c>
      <c r="W50" s="27">
        <f t="shared" si="8"/>
        <v>0</v>
      </c>
      <c r="X50" s="27">
        <f t="shared" si="9"/>
        <v>0</v>
      </c>
      <c r="Y50" s="27" t="str">
        <f t="shared" si="10"/>
        <v/>
      </c>
      <c r="Z50" s="27" t="str">
        <f t="shared" si="11"/>
        <v/>
      </c>
      <c r="AA50" s="27" t="str">
        <f t="shared" si="12"/>
        <v/>
      </c>
      <c r="AB50" s="27" t="str">
        <f t="shared" si="13"/>
        <v/>
      </c>
      <c r="AC50" s="27" t="str">
        <f t="shared" si="14"/>
        <v/>
      </c>
      <c r="AD50" s="27" t="str">
        <f t="shared" si="15"/>
        <v/>
      </c>
      <c r="AE50" s="27" t="str">
        <f t="shared" si="16"/>
        <v/>
      </c>
    </row>
    <row r="51" spans="1:31" ht="12" customHeight="1" x14ac:dyDescent="0.2">
      <c r="A51" s="55">
        <f>'1a'!A51</f>
        <v>0</v>
      </c>
      <c r="B51" s="56">
        <f>'1a'!B51</f>
        <v>0</v>
      </c>
      <c r="C51" s="57">
        <f>'1a'!C51</f>
        <v>0</v>
      </c>
      <c r="D51" s="13"/>
      <c r="E51" s="7"/>
      <c r="F51" s="7"/>
      <c r="G51" s="15"/>
      <c r="H51" s="59" t="str">
        <f t="shared" si="4"/>
        <v/>
      </c>
      <c r="I51" s="13"/>
      <c r="J51" s="7"/>
      <c r="K51" s="7"/>
      <c r="L51" s="14"/>
      <c r="M51" s="13"/>
      <c r="N51" s="7"/>
      <c r="O51" s="15"/>
      <c r="P51" s="371" t="str">
        <f t="shared" si="5"/>
        <v/>
      </c>
      <c r="Q51" s="360"/>
      <c r="R51" s="217" t="str">
        <f t="shared" si="6"/>
        <v/>
      </c>
      <c r="S51" s="78" t="str">
        <f t="shared" si="1"/>
        <v/>
      </c>
      <c r="T51" s="61" t="str">
        <f t="shared" si="2"/>
        <v/>
      </c>
      <c r="U51" s="62" t="str">
        <f t="shared" si="3"/>
        <v/>
      </c>
      <c r="V51" s="54">
        <f t="shared" si="7"/>
        <v>0</v>
      </c>
      <c r="W51" s="27">
        <f t="shared" si="8"/>
        <v>0</v>
      </c>
      <c r="X51" s="27">
        <f t="shared" si="9"/>
        <v>0</v>
      </c>
      <c r="Y51" s="27" t="str">
        <f t="shared" si="10"/>
        <v/>
      </c>
      <c r="Z51" s="27" t="str">
        <f t="shared" si="11"/>
        <v/>
      </c>
      <c r="AA51" s="27" t="str">
        <f t="shared" si="12"/>
        <v/>
      </c>
      <c r="AB51" s="27" t="str">
        <f t="shared" si="13"/>
        <v/>
      </c>
      <c r="AC51" s="27" t="str">
        <f t="shared" si="14"/>
        <v/>
      </c>
      <c r="AD51" s="27" t="str">
        <f t="shared" si="15"/>
        <v/>
      </c>
      <c r="AE51" s="27" t="str">
        <f t="shared" si="16"/>
        <v/>
      </c>
    </row>
    <row r="52" spans="1:31" ht="12" customHeight="1" x14ac:dyDescent="0.2">
      <c r="A52" s="55">
        <f>'1a'!A52</f>
        <v>0</v>
      </c>
      <c r="B52" s="56">
        <f>'1a'!B52</f>
        <v>0</v>
      </c>
      <c r="C52" s="57">
        <f>'1a'!C52</f>
        <v>0</v>
      </c>
      <c r="D52" s="13"/>
      <c r="E52" s="7"/>
      <c r="F52" s="7"/>
      <c r="G52" s="15"/>
      <c r="H52" s="59" t="str">
        <f t="shared" si="4"/>
        <v/>
      </c>
      <c r="I52" s="13"/>
      <c r="J52" s="7"/>
      <c r="K52" s="7"/>
      <c r="L52" s="14"/>
      <c r="M52" s="13"/>
      <c r="N52" s="7"/>
      <c r="O52" s="15"/>
      <c r="P52" s="371" t="str">
        <f t="shared" si="5"/>
        <v/>
      </c>
      <c r="Q52" s="360"/>
      <c r="R52" s="217" t="str">
        <f t="shared" si="6"/>
        <v/>
      </c>
      <c r="S52" s="78" t="str">
        <f t="shared" si="1"/>
        <v/>
      </c>
      <c r="T52" s="61" t="str">
        <f t="shared" si="2"/>
        <v/>
      </c>
      <c r="U52" s="62" t="str">
        <f t="shared" si="3"/>
        <v/>
      </c>
      <c r="V52" s="54">
        <f t="shared" si="7"/>
        <v>0</v>
      </c>
      <c r="W52" s="27">
        <f t="shared" si="8"/>
        <v>0</v>
      </c>
      <c r="X52" s="27">
        <f t="shared" si="9"/>
        <v>0</v>
      </c>
      <c r="Y52" s="27" t="str">
        <f t="shared" si="10"/>
        <v/>
      </c>
      <c r="Z52" s="27" t="str">
        <f t="shared" si="11"/>
        <v/>
      </c>
      <c r="AA52" s="27" t="str">
        <f t="shared" si="12"/>
        <v/>
      </c>
      <c r="AB52" s="27" t="str">
        <f t="shared" si="13"/>
        <v/>
      </c>
      <c r="AC52" s="27" t="str">
        <f t="shared" si="14"/>
        <v/>
      </c>
      <c r="AD52" s="27" t="str">
        <f t="shared" si="15"/>
        <v/>
      </c>
      <c r="AE52" s="27" t="str">
        <f t="shared" si="16"/>
        <v/>
      </c>
    </row>
    <row r="53" spans="1:31" ht="12" customHeight="1" x14ac:dyDescent="0.2">
      <c r="A53" s="55">
        <f>'1a'!A53</f>
        <v>0</v>
      </c>
      <c r="B53" s="56">
        <f>'1a'!B53</f>
        <v>0</v>
      </c>
      <c r="C53" s="57">
        <f>'1a'!C53</f>
        <v>0</v>
      </c>
      <c r="D53" s="13"/>
      <c r="E53" s="7"/>
      <c r="F53" s="7"/>
      <c r="G53" s="15"/>
      <c r="H53" s="59" t="str">
        <f t="shared" si="4"/>
        <v/>
      </c>
      <c r="I53" s="13"/>
      <c r="J53" s="7"/>
      <c r="K53" s="7"/>
      <c r="L53" s="14"/>
      <c r="M53" s="13"/>
      <c r="N53" s="7"/>
      <c r="O53" s="15"/>
      <c r="P53" s="371" t="str">
        <f t="shared" si="5"/>
        <v/>
      </c>
      <c r="Q53" s="360"/>
      <c r="R53" s="217" t="str">
        <f t="shared" si="6"/>
        <v/>
      </c>
      <c r="S53" s="78" t="str">
        <f t="shared" si="1"/>
        <v/>
      </c>
      <c r="T53" s="61" t="str">
        <f t="shared" si="2"/>
        <v/>
      </c>
      <c r="U53" s="62" t="str">
        <f t="shared" si="3"/>
        <v/>
      </c>
      <c r="V53" s="54">
        <f t="shared" si="7"/>
        <v>0</v>
      </c>
      <c r="W53" s="27">
        <f t="shared" si="8"/>
        <v>0</v>
      </c>
      <c r="X53" s="27">
        <f t="shared" si="9"/>
        <v>0</v>
      </c>
      <c r="Y53" s="27" t="str">
        <f t="shared" si="10"/>
        <v/>
      </c>
      <c r="Z53" s="27" t="str">
        <f t="shared" si="11"/>
        <v/>
      </c>
      <c r="AA53" s="27" t="str">
        <f t="shared" si="12"/>
        <v/>
      </c>
      <c r="AB53" s="27" t="str">
        <f t="shared" si="13"/>
        <v/>
      </c>
      <c r="AC53" s="27" t="str">
        <f t="shared" si="14"/>
        <v/>
      </c>
      <c r="AD53" s="27" t="str">
        <f t="shared" si="15"/>
        <v/>
      </c>
      <c r="AE53" s="27" t="str">
        <f t="shared" si="16"/>
        <v/>
      </c>
    </row>
    <row r="54" spans="1:31" ht="12" customHeight="1" x14ac:dyDescent="0.2">
      <c r="A54" s="55">
        <f>'1a'!A54</f>
        <v>0</v>
      </c>
      <c r="B54" s="56">
        <f>'1a'!B54</f>
        <v>0</v>
      </c>
      <c r="C54" s="57">
        <f>'1a'!C54</f>
        <v>0</v>
      </c>
      <c r="D54" s="13"/>
      <c r="E54" s="7"/>
      <c r="F54" s="7"/>
      <c r="G54" s="15"/>
      <c r="H54" s="59" t="str">
        <f t="shared" si="4"/>
        <v/>
      </c>
      <c r="I54" s="13"/>
      <c r="J54" s="7"/>
      <c r="K54" s="7"/>
      <c r="L54" s="14"/>
      <c r="M54" s="13"/>
      <c r="N54" s="7"/>
      <c r="O54" s="15"/>
      <c r="P54" s="371" t="str">
        <f t="shared" si="5"/>
        <v/>
      </c>
      <c r="Q54" s="360"/>
      <c r="R54" s="217" t="str">
        <f t="shared" si="6"/>
        <v/>
      </c>
      <c r="S54" s="78" t="str">
        <f t="shared" si="1"/>
        <v/>
      </c>
      <c r="T54" s="61" t="str">
        <f t="shared" si="2"/>
        <v/>
      </c>
      <c r="U54" s="62" t="str">
        <f t="shared" si="3"/>
        <v/>
      </c>
      <c r="V54" s="54">
        <f t="shared" si="7"/>
        <v>0</v>
      </c>
      <c r="W54" s="27">
        <f t="shared" si="8"/>
        <v>0</v>
      </c>
      <c r="X54" s="27">
        <f t="shared" si="9"/>
        <v>0</v>
      </c>
      <c r="Y54" s="27" t="str">
        <f t="shared" si="10"/>
        <v/>
      </c>
      <c r="Z54" s="27" t="str">
        <f t="shared" si="11"/>
        <v/>
      </c>
      <c r="AA54" s="27" t="str">
        <f t="shared" si="12"/>
        <v/>
      </c>
      <c r="AB54" s="27" t="str">
        <f t="shared" si="13"/>
        <v/>
      </c>
      <c r="AC54" s="27" t="str">
        <f t="shared" si="14"/>
        <v/>
      </c>
      <c r="AD54" s="27" t="str">
        <f t="shared" si="15"/>
        <v/>
      </c>
      <c r="AE54" s="27" t="str">
        <f t="shared" si="16"/>
        <v/>
      </c>
    </row>
    <row r="55" spans="1:31" ht="12" customHeight="1" x14ac:dyDescent="0.2">
      <c r="A55" s="55">
        <f>'1a'!A55</f>
        <v>0</v>
      </c>
      <c r="B55" s="56">
        <f>'1a'!B55</f>
        <v>0</v>
      </c>
      <c r="C55" s="57">
        <f>'1a'!C55</f>
        <v>0</v>
      </c>
      <c r="D55" s="13"/>
      <c r="E55" s="7"/>
      <c r="F55" s="7"/>
      <c r="G55" s="15"/>
      <c r="H55" s="59" t="str">
        <f t="shared" si="4"/>
        <v/>
      </c>
      <c r="I55" s="13"/>
      <c r="J55" s="7"/>
      <c r="K55" s="7"/>
      <c r="L55" s="14"/>
      <c r="M55" s="13"/>
      <c r="N55" s="7"/>
      <c r="O55" s="15"/>
      <c r="P55" s="371" t="str">
        <f t="shared" si="5"/>
        <v/>
      </c>
      <c r="Q55" s="360"/>
      <c r="R55" s="217" t="str">
        <f t="shared" si="6"/>
        <v/>
      </c>
      <c r="S55" s="78" t="str">
        <f t="shared" si="1"/>
        <v/>
      </c>
      <c r="T55" s="61" t="str">
        <f t="shared" si="2"/>
        <v/>
      </c>
      <c r="U55" s="62" t="str">
        <f t="shared" si="3"/>
        <v/>
      </c>
      <c r="V55" s="54">
        <f t="shared" si="7"/>
        <v>0</v>
      </c>
      <c r="W55" s="27">
        <f t="shared" si="8"/>
        <v>0</v>
      </c>
      <c r="X55" s="27">
        <f t="shared" si="9"/>
        <v>0</v>
      </c>
      <c r="Y55" s="27" t="str">
        <f t="shared" si="10"/>
        <v/>
      </c>
      <c r="Z55" s="27" t="str">
        <f t="shared" si="11"/>
        <v/>
      </c>
      <c r="AA55" s="27" t="str">
        <f t="shared" si="12"/>
        <v/>
      </c>
      <c r="AB55" s="27" t="str">
        <f t="shared" si="13"/>
        <v/>
      </c>
      <c r="AC55" s="27" t="str">
        <f t="shared" si="14"/>
        <v/>
      </c>
      <c r="AD55" s="27" t="str">
        <f t="shared" si="15"/>
        <v/>
      </c>
      <c r="AE55" s="27" t="str">
        <f t="shared" si="16"/>
        <v/>
      </c>
    </row>
    <row r="56" spans="1:31" ht="12" customHeight="1" x14ac:dyDescent="0.2">
      <c r="A56" s="55">
        <f>'1a'!A56</f>
        <v>0</v>
      </c>
      <c r="B56" s="56">
        <f>'1a'!B56</f>
        <v>0</v>
      </c>
      <c r="C56" s="57">
        <f>'1a'!C56</f>
        <v>0</v>
      </c>
      <c r="D56" s="13"/>
      <c r="E56" s="7"/>
      <c r="F56" s="7"/>
      <c r="G56" s="15"/>
      <c r="H56" s="59" t="str">
        <f t="shared" si="4"/>
        <v/>
      </c>
      <c r="I56" s="13"/>
      <c r="J56" s="7"/>
      <c r="K56" s="7"/>
      <c r="L56" s="14"/>
      <c r="M56" s="13"/>
      <c r="N56" s="7"/>
      <c r="O56" s="15"/>
      <c r="P56" s="371" t="str">
        <f t="shared" si="5"/>
        <v/>
      </c>
      <c r="Q56" s="360"/>
      <c r="R56" s="217" t="str">
        <f t="shared" si="6"/>
        <v/>
      </c>
      <c r="S56" s="78" t="str">
        <f t="shared" si="1"/>
        <v/>
      </c>
      <c r="T56" s="61" t="str">
        <f t="shared" si="2"/>
        <v/>
      </c>
      <c r="U56" s="62" t="str">
        <f t="shared" si="3"/>
        <v/>
      </c>
      <c r="V56" s="54">
        <f t="shared" si="7"/>
        <v>0</v>
      </c>
      <c r="W56" s="27">
        <f t="shared" si="8"/>
        <v>0</v>
      </c>
      <c r="X56" s="27">
        <f t="shared" si="9"/>
        <v>0</v>
      </c>
      <c r="Y56" s="27" t="str">
        <f t="shared" si="10"/>
        <v/>
      </c>
      <c r="Z56" s="27" t="str">
        <f t="shared" si="11"/>
        <v/>
      </c>
      <c r="AA56" s="27" t="str">
        <f t="shared" si="12"/>
        <v/>
      </c>
      <c r="AB56" s="27" t="str">
        <f t="shared" si="13"/>
        <v/>
      </c>
      <c r="AC56" s="27" t="str">
        <f t="shared" si="14"/>
        <v/>
      </c>
      <c r="AD56" s="27" t="str">
        <f t="shared" si="15"/>
        <v/>
      </c>
      <c r="AE56" s="27" t="str">
        <f t="shared" si="16"/>
        <v/>
      </c>
    </row>
    <row r="57" spans="1:31" ht="12" customHeight="1" x14ac:dyDescent="0.2">
      <c r="A57" s="55">
        <f>'1a'!A57</f>
        <v>0</v>
      </c>
      <c r="B57" s="56">
        <f>'1a'!B57</f>
        <v>0</v>
      </c>
      <c r="C57" s="57">
        <f>'1a'!C57</f>
        <v>0</v>
      </c>
      <c r="D57" s="13"/>
      <c r="E57" s="7"/>
      <c r="F57" s="7"/>
      <c r="G57" s="15"/>
      <c r="H57" s="59" t="str">
        <f t="shared" si="4"/>
        <v/>
      </c>
      <c r="I57" s="13"/>
      <c r="J57" s="7"/>
      <c r="K57" s="7"/>
      <c r="L57" s="14"/>
      <c r="M57" s="13"/>
      <c r="N57" s="7"/>
      <c r="O57" s="15"/>
      <c r="P57" s="371" t="str">
        <f t="shared" si="5"/>
        <v/>
      </c>
      <c r="Q57" s="360"/>
      <c r="R57" s="217" t="str">
        <f t="shared" si="6"/>
        <v/>
      </c>
      <c r="S57" s="78" t="str">
        <f t="shared" si="1"/>
        <v/>
      </c>
      <c r="T57" s="61" t="str">
        <f t="shared" si="2"/>
        <v/>
      </c>
      <c r="U57" s="62" t="str">
        <f t="shared" si="3"/>
        <v/>
      </c>
      <c r="V57" s="54">
        <f t="shared" si="7"/>
        <v>0</v>
      </c>
      <c r="W57" s="27">
        <f t="shared" si="8"/>
        <v>0</v>
      </c>
      <c r="X57" s="27">
        <f t="shared" si="9"/>
        <v>0</v>
      </c>
      <c r="Y57" s="27" t="str">
        <f t="shared" si="10"/>
        <v/>
      </c>
      <c r="Z57" s="27" t="str">
        <f t="shared" si="11"/>
        <v/>
      </c>
      <c r="AA57" s="27" t="str">
        <f t="shared" si="12"/>
        <v/>
      </c>
      <c r="AB57" s="27" t="str">
        <f t="shared" si="13"/>
        <v/>
      </c>
      <c r="AC57" s="27" t="str">
        <f t="shared" si="14"/>
        <v/>
      </c>
      <c r="AD57" s="27" t="str">
        <f t="shared" si="15"/>
        <v/>
      </c>
      <c r="AE57" s="27" t="str">
        <f t="shared" si="16"/>
        <v/>
      </c>
    </row>
    <row r="58" spans="1:31" ht="12" customHeight="1" thickBot="1" x14ac:dyDescent="0.25">
      <c r="A58" s="194">
        <f>'1a'!A58</f>
        <v>0</v>
      </c>
      <c r="B58" s="195">
        <f>'1a'!B58</f>
        <v>0</v>
      </c>
      <c r="C58" s="196">
        <f>'1a'!C58</f>
        <v>0</v>
      </c>
      <c r="D58" s="201"/>
      <c r="E58" s="198"/>
      <c r="F58" s="198"/>
      <c r="G58" s="199"/>
      <c r="H58" s="200" t="str">
        <f t="shared" si="4"/>
        <v/>
      </c>
      <c r="I58" s="201"/>
      <c r="J58" s="198"/>
      <c r="K58" s="198"/>
      <c r="L58" s="202"/>
      <c r="M58" s="201"/>
      <c r="N58" s="198"/>
      <c r="O58" s="199"/>
      <c r="P58" s="373" t="str">
        <f t="shared" si="5"/>
        <v/>
      </c>
      <c r="Q58" s="374"/>
      <c r="R58" s="220" t="str">
        <f t="shared" si="6"/>
        <v/>
      </c>
      <c r="S58" s="215" t="str">
        <f t="shared" si="1"/>
        <v/>
      </c>
      <c r="T58" s="63" t="str">
        <f t="shared" si="2"/>
        <v/>
      </c>
      <c r="U58" s="204" t="str">
        <f t="shared" si="3"/>
        <v/>
      </c>
      <c r="V58" s="54">
        <f t="shared" si="7"/>
        <v>0</v>
      </c>
      <c r="W58" s="27">
        <f t="shared" si="8"/>
        <v>0</v>
      </c>
      <c r="X58" s="27">
        <f t="shared" si="9"/>
        <v>0</v>
      </c>
      <c r="Y58" s="27" t="str">
        <f t="shared" si="10"/>
        <v/>
      </c>
      <c r="Z58" s="27" t="str">
        <f t="shared" si="11"/>
        <v/>
      </c>
      <c r="AA58" s="27" t="str">
        <f t="shared" si="12"/>
        <v/>
      </c>
      <c r="AB58" s="27" t="str">
        <f t="shared" si="13"/>
        <v/>
      </c>
      <c r="AC58" s="27" t="str">
        <f t="shared" si="14"/>
        <v/>
      </c>
      <c r="AD58" s="27" t="str">
        <f t="shared" si="15"/>
        <v/>
      </c>
      <c r="AE58" s="27" t="str">
        <f t="shared" si="16"/>
        <v/>
      </c>
    </row>
    <row r="59" spans="1:31" ht="3" customHeight="1" thickBot="1" x14ac:dyDescent="0.25">
      <c r="A59" s="26"/>
      <c r="B59" s="26"/>
      <c r="C59" s="26"/>
      <c r="D59" s="26"/>
      <c r="E59" s="26"/>
      <c r="F59" s="26"/>
      <c r="G59" s="26"/>
      <c r="H59" s="26"/>
      <c r="I59" s="26"/>
      <c r="J59" s="26"/>
      <c r="K59" s="26"/>
      <c r="L59" s="26"/>
      <c r="M59" s="26"/>
      <c r="N59" s="26"/>
      <c r="O59" s="26"/>
      <c r="P59" s="26"/>
      <c r="Q59" s="26"/>
      <c r="R59" s="26"/>
      <c r="S59" s="26"/>
      <c r="T59" s="26"/>
      <c r="U59" s="26"/>
      <c r="V59" s="26"/>
    </row>
    <row r="60" spans="1:31" ht="17.25" customHeight="1" x14ac:dyDescent="0.2">
      <c r="A60" s="185"/>
      <c r="B60" s="499" t="s">
        <v>19</v>
      </c>
      <c r="C60" s="499"/>
      <c r="D60" s="207" t="s">
        <v>785</v>
      </c>
      <c r="E60" s="193">
        <f>ANASAYFA!$K$16-$E$61</f>
        <v>30</v>
      </c>
      <c r="F60" s="181" t="str">
        <f>VLOOKUP(E60,A68:B169,2)</f>
        <v>OTUZ</v>
      </c>
      <c r="G60" s="182"/>
      <c r="H60" s="177"/>
      <c r="I60" s="177"/>
      <c r="J60" s="177"/>
      <c r="K60" s="177"/>
      <c r="L60" s="177"/>
      <c r="M60" s="177"/>
      <c r="N60" s="177"/>
      <c r="O60" s="177"/>
      <c r="P60" s="177"/>
      <c r="Q60" s="177"/>
      <c r="R60" s="182"/>
      <c r="S60" s="182"/>
      <c r="T60" s="177"/>
      <c r="U60" s="178"/>
      <c r="V60" s="33"/>
    </row>
    <row r="61" spans="1:31" x14ac:dyDescent="0.2">
      <c r="A61" s="186"/>
      <c r="B61" s="483" t="s">
        <v>20</v>
      </c>
      <c r="C61" s="483"/>
      <c r="D61" s="189" t="s">
        <v>785</v>
      </c>
      <c r="E61" s="176">
        <f>COUNTIF(T9:T58,"&lt;2")</f>
        <v>0</v>
      </c>
      <c r="F61" s="190" t="str">
        <f>VLOOKUP(E61,A68:B169,2)</f>
        <v>SIFIR</v>
      </c>
      <c r="G61" s="191"/>
      <c r="H61" s="208"/>
      <c r="I61" s="208"/>
      <c r="J61" s="208"/>
      <c r="K61" s="208"/>
      <c r="L61" s="208"/>
      <c r="M61" s="208"/>
      <c r="N61" s="208"/>
      <c r="O61" s="208"/>
      <c r="P61" s="208"/>
      <c r="Q61" s="352"/>
      <c r="R61" s="481" t="s">
        <v>31</v>
      </c>
      <c r="S61" s="481"/>
      <c r="T61" s="481"/>
      <c r="U61" s="482"/>
      <c r="W61" s="65"/>
    </row>
    <row r="62" spans="1:31" x14ac:dyDescent="0.2">
      <c r="A62" s="186"/>
      <c r="B62" s="483" t="s">
        <v>21</v>
      </c>
      <c r="C62" s="483"/>
      <c r="D62" s="189" t="s">
        <v>785</v>
      </c>
      <c r="E62" s="176" t="s">
        <v>22</v>
      </c>
      <c r="F62" s="192">
        <f>ROUND((E60*100)/ANASAYFA!$K$16,0)</f>
        <v>100</v>
      </c>
      <c r="G62" s="486" t="s">
        <v>25</v>
      </c>
      <c r="H62" s="486"/>
      <c r="I62" s="487" t="str">
        <f>VLOOKUP(V62,A68:B169,2)</f>
        <v>YÜZ</v>
      </c>
      <c r="J62" s="487"/>
      <c r="K62" s="487"/>
      <c r="L62" s="487"/>
      <c r="M62" s="190"/>
      <c r="N62" s="190"/>
      <c r="O62" s="190"/>
      <c r="P62" s="190"/>
      <c r="Q62" s="353"/>
      <c r="R62" s="514" t="str">
        <f>ANASAYFA!L7</f>
        <v>01/03/2019</v>
      </c>
      <c r="S62" s="515"/>
      <c r="T62" s="515"/>
      <c r="U62" s="516"/>
      <c r="V62" s="54">
        <f>ROUND(F62,0)</f>
        <v>100</v>
      </c>
    </row>
    <row r="63" spans="1:31" x14ac:dyDescent="0.2">
      <c r="A63" s="186"/>
      <c r="B63" s="484" t="s">
        <v>27</v>
      </c>
      <c r="C63" s="484"/>
      <c r="D63" s="221"/>
      <c r="E63" s="222"/>
      <c r="F63" s="222"/>
      <c r="G63" s="222"/>
      <c r="H63" s="222"/>
      <c r="I63" s="222"/>
      <c r="J63" s="223"/>
      <c r="K63" s="222"/>
      <c r="L63" s="222"/>
      <c r="M63" s="222"/>
      <c r="N63" s="222"/>
      <c r="O63" s="222"/>
      <c r="P63" s="222"/>
      <c r="Q63" s="354"/>
      <c r="R63" s="481" t="str">
        <f>T(ANASAYFA!$K$10)</f>
        <v>Erol ESATOĞLU</v>
      </c>
      <c r="S63" s="481"/>
      <c r="T63" s="481"/>
      <c r="U63" s="482"/>
      <c r="V63" s="33"/>
    </row>
    <row r="64" spans="1:31" x14ac:dyDescent="0.2">
      <c r="A64" s="186"/>
      <c r="B64" s="485" t="s">
        <v>28</v>
      </c>
      <c r="C64" s="485"/>
      <c r="D64" s="188" t="s">
        <v>785</v>
      </c>
      <c r="E64" s="485" t="str">
        <f>T(I5)</f>
        <v/>
      </c>
      <c r="F64" s="485"/>
      <c r="G64" s="485"/>
      <c r="H64" s="485"/>
      <c r="I64" s="485"/>
      <c r="J64" s="485"/>
      <c r="K64" s="480"/>
      <c r="L64" s="480"/>
      <c r="M64" s="480"/>
      <c r="N64" s="480"/>
      <c r="O64" s="480"/>
      <c r="P64" s="480"/>
      <c r="Q64" s="351"/>
      <c r="R64" s="481" t="s">
        <v>4</v>
      </c>
      <c r="S64" s="481"/>
      <c r="T64" s="481"/>
      <c r="U64" s="482"/>
      <c r="V64" s="33"/>
    </row>
    <row r="65" spans="1:22" ht="3.75" customHeight="1" thickBot="1" x14ac:dyDescent="0.25">
      <c r="A65" s="187"/>
      <c r="B65" s="179"/>
      <c r="C65" s="179"/>
      <c r="D65" s="179"/>
      <c r="E65" s="179"/>
      <c r="F65" s="179"/>
      <c r="G65" s="179"/>
      <c r="H65" s="179"/>
      <c r="I65" s="179"/>
      <c r="J65" s="183"/>
      <c r="K65" s="184"/>
      <c r="L65" s="179"/>
      <c r="M65" s="179"/>
      <c r="N65" s="179"/>
      <c r="O65" s="179"/>
      <c r="P65" s="179"/>
      <c r="Q65" s="179"/>
      <c r="R65" s="179"/>
      <c r="S65" s="179"/>
      <c r="T65" s="179"/>
      <c r="U65" s="180"/>
      <c r="V65" s="33"/>
    </row>
    <row r="66" spans="1:22" x14ac:dyDescent="0.2">
      <c r="A66" s="26"/>
      <c r="B66" s="26"/>
      <c r="C66" s="26"/>
      <c r="D66" s="26"/>
      <c r="E66" s="26"/>
      <c r="F66" s="26"/>
      <c r="G66" s="26"/>
      <c r="H66" s="26"/>
      <c r="I66" s="26"/>
      <c r="J66" s="26"/>
      <c r="K66" s="26"/>
      <c r="L66" s="26"/>
      <c r="M66" s="26"/>
      <c r="N66" s="26"/>
      <c r="O66" s="26"/>
      <c r="P66" s="26"/>
      <c r="Q66" s="26"/>
      <c r="R66" s="26"/>
      <c r="S66" s="26"/>
      <c r="T66" s="26"/>
      <c r="U66" s="26"/>
      <c r="V66" s="26"/>
    </row>
    <row r="67" spans="1:22" x14ac:dyDescent="0.2">
      <c r="A67" s="66"/>
      <c r="C67" s="26"/>
      <c r="D67" s="26"/>
      <c r="E67" s="26"/>
      <c r="F67" s="26"/>
      <c r="G67" s="26"/>
      <c r="H67" s="26"/>
      <c r="I67" s="26"/>
      <c r="J67" s="26"/>
      <c r="K67" s="26"/>
      <c r="L67" s="26"/>
      <c r="M67" s="26"/>
      <c r="N67" s="26"/>
      <c r="O67" s="26"/>
      <c r="P67" s="26"/>
      <c r="Q67" s="26"/>
      <c r="R67" s="26"/>
      <c r="S67" s="26"/>
      <c r="T67" s="26"/>
      <c r="U67" s="26"/>
      <c r="V67" s="26"/>
    </row>
    <row r="68" spans="1:22" ht="1.5" customHeight="1" x14ac:dyDescent="0.2">
      <c r="A68" s="27">
        <v>0</v>
      </c>
      <c r="B68" s="27" t="s">
        <v>29</v>
      </c>
      <c r="C68" s="26"/>
      <c r="D68" s="26"/>
      <c r="E68" s="26"/>
      <c r="F68" s="26"/>
      <c r="G68" s="26"/>
      <c r="H68" s="26"/>
      <c r="I68" s="26"/>
      <c r="J68" s="26"/>
      <c r="K68" s="26"/>
      <c r="L68" s="26"/>
      <c r="M68" s="26"/>
      <c r="N68" s="26"/>
      <c r="O68" s="26"/>
      <c r="P68" s="26"/>
      <c r="Q68" s="26"/>
      <c r="R68" s="26"/>
      <c r="S68" s="26"/>
      <c r="T68" s="26"/>
      <c r="U68" s="26"/>
      <c r="V68" s="26"/>
    </row>
    <row r="69" spans="1:22" ht="1.5" customHeight="1" x14ac:dyDescent="0.2">
      <c r="A69" s="27">
        <v>1</v>
      </c>
      <c r="B69" s="27" t="s">
        <v>24</v>
      </c>
      <c r="C69" s="26"/>
      <c r="D69" s="26"/>
      <c r="E69" s="26"/>
      <c r="F69" s="26"/>
      <c r="G69" s="26"/>
      <c r="H69" s="26"/>
      <c r="I69" s="26"/>
      <c r="J69" s="26"/>
      <c r="K69" s="26"/>
      <c r="L69" s="26"/>
      <c r="M69" s="26"/>
      <c r="N69" s="26"/>
      <c r="O69" s="26"/>
      <c r="P69" s="26"/>
      <c r="Q69" s="26"/>
      <c r="R69" s="26"/>
      <c r="S69" s="26"/>
      <c r="T69" s="26"/>
      <c r="U69" s="26"/>
      <c r="V69" s="26"/>
    </row>
    <row r="70" spans="1:22" ht="1.5" customHeight="1" x14ac:dyDescent="0.2">
      <c r="A70" s="27">
        <v>2</v>
      </c>
      <c r="B70" s="27" t="s">
        <v>51</v>
      </c>
      <c r="C70" s="26"/>
      <c r="D70" s="26"/>
      <c r="E70" s="26"/>
      <c r="F70" s="26"/>
      <c r="G70" s="26"/>
      <c r="H70" s="26"/>
      <c r="I70" s="26"/>
      <c r="J70" s="26"/>
      <c r="K70" s="26"/>
      <c r="L70" s="26"/>
      <c r="M70" s="26"/>
      <c r="N70" s="26"/>
      <c r="O70" s="26"/>
      <c r="P70" s="26"/>
      <c r="Q70" s="26"/>
      <c r="R70" s="26"/>
      <c r="S70" s="26"/>
      <c r="T70" s="26"/>
      <c r="U70" s="26"/>
      <c r="V70" s="26"/>
    </row>
    <row r="71" spans="1:22" ht="1.5" customHeight="1" x14ac:dyDescent="0.2">
      <c r="A71" s="27">
        <v>3</v>
      </c>
      <c r="B71" s="27" t="s">
        <v>38</v>
      </c>
      <c r="C71" s="26"/>
      <c r="D71" s="26"/>
      <c r="E71" s="26"/>
      <c r="F71" s="26"/>
      <c r="G71" s="26"/>
      <c r="H71" s="26"/>
      <c r="I71" s="26"/>
      <c r="J71" s="26"/>
      <c r="K71" s="26"/>
      <c r="L71" s="26"/>
      <c r="M71" s="26"/>
      <c r="N71" s="26"/>
      <c r="O71" s="26"/>
      <c r="P71" s="26"/>
      <c r="Q71" s="26"/>
      <c r="R71" s="26"/>
      <c r="S71" s="26"/>
      <c r="T71" s="26"/>
      <c r="U71" s="26"/>
      <c r="V71" s="26"/>
    </row>
    <row r="72" spans="1:22" ht="1.5" customHeight="1" x14ac:dyDescent="0.2">
      <c r="A72" s="27">
        <v>4</v>
      </c>
      <c r="B72" s="27" t="s">
        <v>43</v>
      </c>
      <c r="C72" s="26"/>
      <c r="D72" s="26"/>
      <c r="E72" s="26"/>
      <c r="F72" s="26"/>
      <c r="G72" s="26"/>
      <c r="H72" s="26"/>
      <c r="I72" s="26"/>
      <c r="J72" s="26"/>
      <c r="K72" s="26"/>
      <c r="L72" s="26"/>
      <c r="M72" s="26"/>
      <c r="N72" s="26"/>
      <c r="O72" s="26"/>
      <c r="P72" s="26"/>
      <c r="Q72" s="26"/>
      <c r="R72" s="26"/>
      <c r="S72" s="26"/>
      <c r="T72" s="26"/>
      <c r="U72" s="26"/>
      <c r="V72" s="26"/>
    </row>
    <row r="73" spans="1:22" ht="1.5" customHeight="1" x14ac:dyDescent="0.2">
      <c r="A73" s="27">
        <v>5</v>
      </c>
      <c r="B73" s="27" t="s">
        <v>52</v>
      </c>
    </row>
    <row r="74" spans="1:22" ht="1.5" customHeight="1" x14ac:dyDescent="0.2">
      <c r="A74" s="27">
        <v>6</v>
      </c>
      <c r="B74" s="27" t="s">
        <v>42</v>
      </c>
    </row>
    <row r="75" spans="1:22" ht="1.5" customHeight="1" x14ac:dyDescent="0.2">
      <c r="A75" s="27">
        <v>7</v>
      </c>
      <c r="B75" s="27" t="s">
        <v>39</v>
      </c>
    </row>
    <row r="76" spans="1:22" ht="1.5" customHeight="1" x14ac:dyDescent="0.2">
      <c r="A76" s="27">
        <v>8</v>
      </c>
      <c r="B76" s="27" t="s">
        <v>48</v>
      </c>
    </row>
    <row r="77" spans="1:22" ht="1.5" customHeight="1" x14ac:dyDescent="0.2">
      <c r="A77" s="27">
        <v>9</v>
      </c>
      <c r="B77" s="27" t="s">
        <v>46</v>
      </c>
    </row>
    <row r="78" spans="1:22" ht="1.5" customHeight="1" x14ac:dyDescent="0.2">
      <c r="A78" s="27">
        <v>10</v>
      </c>
      <c r="B78" s="27" t="s">
        <v>40</v>
      </c>
    </row>
    <row r="79" spans="1:22" ht="1.5" customHeight="1" x14ac:dyDescent="0.2">
      <c r="A79" s="27">
        <v>11</v>
      </c>
      <c r="B79" s="27" t="s">
        <v>53</v>
      </c>
    </row>
    <row r="80" spans="1:22" ht="1.5" customHeight="1" x14ac:dyDescent="0.2">
      <c r="A80" s="27">
        <v>12</v>
      </c>
      <c r="B80" s="27" t="s">
        <v>54</v>
      </c>
    </row>
    <row r="81" spans="1:2" ht="1.5" customHeight="1" x14ac:dyDescent="0.2">
      <c r="A81" s="27">
        <v>13</v>
      </c>
      <c r="B81" s="27" t="s">
        <v>55</v>
      </c>
    </row>
    <row r="82" spans="1:2" ht="1.5" customHeight="1" x14ac:dyDescent="0.2">
      <c r="A82" s="27">
        <v>14</v>
      </c>
      <c r="B82" s="27" t="s">
        <v>41</v>
      </c>
    </row>
    <row r="83" spans="1:2" ht="1.5" customHeight="1" x14ac:dyDescent="0.2">
      <c r="A83" s="27">
        <v>15</v>
      </c>
      <c r="B83" s="27" t="s">
        <v>47</v>
      </c>
    </row>
    <row r="84" spans="1:2" ht="1.5" customHeight="1" x14ac:dyDescent="0.2">
      <c r="A84" s="27">
        <v>16</v>
      </c>
      <c r="B84" s="27" t="s">
        <v>49</v>
      </c>
    </row>
    <row r="85" spans="1:2" ht="1.5" customHeight="1" x14ac:dyDescent="0.2">
      <c r="A85" s="27">
        <v>17</v>
      </c>
      <c r="B85" s="27" t="s">
        <v>23</v>
      </c>
    </row>
    <row r="86" spans="1:2" ht="1.5" customHeight="1" x14ac:dyDescent="0.2">
      <c r="A86" s="27">
        <v>18</v>
      </c>
      <c r="B86" s="27" t="s">
        <v>56</v>
      </c>
    </row>
    <row r="87" spans="1:2" ht="1.5" customHeight="1" x14ac:dyDescent="0.2">
      <c r="A87" s="27">
        <v>19</v>
      </c>
      <c r="B87" s="27" t="s">
        <v>57</v>
      </c>
    </row>
    <row r="88" spans="1:2" ht="1.5" customHeight="1" x14ac:dyDescent="0.2">
      <c r="A88" s="27">
        <v>20</v>
      </c>
      <c r="B88" s="27" t="s">
        <v>44</v>
      </c>
    </row>
    <row r="89" spans="1:2" ht="1.5" customHeight="1" x14ac:dyDescent="0.2">
      <c r="A89" s="27">
        <v>21</v>
      </c>
      <c r="B89" s="27" t="s">
        <v>37</v>
      </c>
    </row>
    <row r="90" spans="1:2" ht="1.5" customHeight="1" x14ac:dyDescent="0.2">
      <c r="A90" s="27">
        <v>22</v>
      </c>
      <c r="B90" s="27" t="s">
        <v>58</v>
      </c>
    </row>
    <row r="91" spans="1:2" ht="1.5" customHeight="1" x14ac:dyDescent="0.2">
      <c r="A91" s="27">
        <v>23</v>
      </c>
      <c r="B91" s="27" t="s">
        <v>59</v>
      </c>
    </row>
    <row r="92" spans="1:2" ht="1.5" customHeight="1" x14ac:dyDescent="0.2">
      <c r="A92" s="27">
        <v>24</v>
      </c>
      <c r="B92" s="27" t="s">
        <v>50</v>
      </c>
    </row>
    <row r="93" spans="1:2" ht="1.5" customHeight="1" x14ac:dyDescent="0.2">
      <c r="A93" s="27">
        <v>25</v>
      </c>
      <c r="B93" s="27" t="s">
        <v>60</v>
      </c>
    </row>
    <row r="94" spans="1:2" ht="1.5" customHeight="1" x14ac:dyDescent="0.2">
      <c r="A94" s="27">
        <v>26</v>
      </c>
      <c r="B94" s="27" t="s">
        <v>61</v>
      </c>
    </row>
    <row r="95" spans="1:2" ht="1.5" customHeight="1" x14ac:dyDescent="0.2">
      <c r="A95" s="27">
        <v>27</v>
      </c>
      <c r="B95" s="27" t="s">
        <v>62</v>
      </c>
    </row>
    <row r="96" spans="1:2" ht="1.5" customHeight="1" x14ac:dyDescent="0.2">
      <c r="A96" s="27">
        <v>28</v>
      </c>
      <c r="B96" s="27" t="s">
        <v>63</v>
      </c>
    </row>
    <row r="97" spans="1:2" ht="1.5" customHeight="1" x14ac:dyDescent="0.2">
      <c r="A97" s="27">
        <v>29</v>
      </c>
      <c r="B97" s="27" t="s">
        <v>45</v>
      </c>
    </row>
    <row r="98" spans="1:2" ht="1.5" customHeight="1" x14ac:dyDescent="0.2">
      <c r="A98" s="27">
        <v>30</v>
      </c>
      <c r="B98" s="27" t="s">
        <v>64</v>
      </c>
    </row>
    <row r="99" spans="1:2" ht="1.5" customHeight="1" x14ac:dyDescent="0.2">
      <c r="A99" s="27">
        <v>31</v>
      </c>
      <c r="B99" s="27" t="s">
        <v>65</v>
      </c>
    </row>
    <row r="100" spans="1:2" ht="1.5" customHeight="1" x14ac:dyDescent="0.2">
      <c r="A100" s="27">
        <v>32</v>
      </c>
      <c r="B100" s="27" t="s">
        <v>66</v>
      </c>
    </row>
    <row r="101" spans="1:2" ht="1.5" customHeight="1" x14ac:dyDescent="0.2">
      <c r="A101" s="27">
        <v>33</v>
      </c>
      <c r="B101" s="27" t="s">
        <v>67</v>
      </c>
    </row>
    <row r="102" spans="1:2" ht="1.5" customHeight="1" x14ac:dyDescent="0.2">
      <c r="A102" s="27">
        <v>34</v>
      </c>
      <c r="B102" s="27" t="s">
        <v>68</v>
      </c>
    </row>
    <row r="103" spans="1:2" ht="1.5" customHeight="1" x14ac:dyDescent="0.2">
      <c r="A103" s="27">
        <v>35</v>
      </c>
      <c r="B103" s="27" t="s">
        <v>69</v>
      </c>
    </row>
    <row r="104" spans="1:2" ht="1.5" customHeight="1" x14ac:dyDescent="0.2">
      <c r="A104" s="27">
        <v>36</v>
      </c>
      <c r="B104" s="27" t="s">
        <v>70</v>
      </c>
    </row>
    <row r="105" spans="1:2" ht="1.5" customHeight="1" x14ac:dyDescent="0.2">
      <c r="A105" s="27">
        <v>37</v>
      </c>
      <c r="B105" s="27" t="s">
        <v>71</v>
      </c>
    </row>
    <row r="106" spans="1:2" ht="1.5" customHeight="1" x14ac:dyDescent="0.2">
      <c r="A106" s="27">
        <v>38</v>
      </c>
      <c r="B106" s="27" t="s">
        <v>72</v>
      </c>
    </row>
    <row r="107" spans="1:2" ht="1.5" customHeight="1" x14ac:dyDescent="0.2">
      <c r="A107" s="27">
        <v>39</v>
      </c>
      <c r="B107" s="27" t="s">
        <v>73</v>
      </c>
    </row>
    <row r="108" spans="1:2" ht="1.5" customHeight="1" x14ac:dyDescent="0.2">
      <c r="A108" s="27">
        <v>40</v>
      </c>
      <c r="B108" s="27" t="s">
        <v>74</v>
      </c>
    </row>
    <row r="109" spans="1:2" ht="1.5" customHeight="1" x14ac:dyDescent="0.2">
      <c r="A109" s="27">
        <v>41</v>
      </c>
      <c r="B109" s="27" t="s">
        <v>75</v>
      </c>
    </row>
    <row r="110" spans="1:2" ht="1.5" customHeight="1" x14ac:dyDescent="0.2">
      <c r="A110" s="27">
        <v>42</v>
      </c>
      <c r="B110" s="27" t="s">
        <v>76</v>
      </c>
    </row>
    <row r="111" spans="1:2" ht="1.5" customHeight="1" x14ac:dyDescent="0.2">
      <c r="A111" s="27">
        <v>43</v>
      </c>
      <c r="B111" s="27" t="s">
        <v>77</v>
      </c>
    </row>
    <row r="112" spans="1:2" ht="1.5" customHeight="1" x14ac:dyDescent="0.2">
      <c r="A112" s="27">
        <v>44</v>
      </c>
      <c r="B112" s="27" t="s">
        <v>78</v>
      </c>
    </row>
    <row r="113" spans="1:2" ht="1.5" customHeight="1" x14ac:dyDescent="0.2">
      <c r="A113" s="27">
        <v>45</v>
      </c>
      <c r="B113" s="27" t="s">
        <v>79</v>
      </c>
    </row>
    <row r="114" spans="1:2" ht="1.5" customHeight="1" x14ac:dyDescent="0.2">
      <c r="A114" s="27">
        <v>46</v>
      </c>
      <c r="B114" s="27" t="s">
        <v>80</v>
      </c>
    </row>
    <row r="115" spans="1:2" ht="1.5" customHeight="1" x14ac:dyDescent="0.2">
      <c r="A115" s="27">
        <v>47</v>
      </c>
      <c r="B115" s="27" t="s">
        <v>81</v>
      </c>
    </row>
    <row r="116" spans="1:2" ht="1.5" customHeight="1" x14ac:dyDescent="0.2">
      <c r="A116" s="27">
        <v>48</v>
      </c>
      <c r="B116" s="27" t="s">
        <v>82</v>
      </c>
    </row>
    <row r="117" spans="1:2" ht="1.5" customHeight="1" x14ac:dyDescent="0.2">
      <c r="A117" s="27">
        <v>49</v>
      </c>
      <c r="B117" s="27" t="s">
        <v>83</v>
      </c>
    </row>
    <row r="118" spans="1:2" ht="1.5" customHeight="1" x14ac:dyDescent="0.2">
      <c r="A118" s="27">
        <v>50</v>
      </c>
      <c r="B118" s="27" t="s">
        <v>84</v>
      </c>
    </row>
    <row r="119" spans="1:2" ht="1.5" customHeight="1" x14ac:dyDescent="0.2">
      <c r="A119" s="27">
        <v>51</v>
      </c>
      <c r="B119" s="27" t="s">
        <v>85</v>
      </c>
    </row>
    <row r="120" spans="1:2" ht="1.5" customHeight="1" x14ac:dyDescent="0.2">
      <c r="A120" s="27">
        <v>52</v>
      </c>
      <c r="B120" s="27" t="s">
        <v>86</v>
      </c>
    </row>
    <row r="121" spans="1:2" ht="1.5" customHeight="1" x14ac:dyDescent="0.2">
      <c r="A121" s="27">
        <v>53</v>
      </c>
      <c r="B121" s="27" t="s">
        <v>87</v>
      </c>
    </row>
    <row r="122" spans="1:2" ht="1.5" customHeight="1" x14ac:dyDescent="0.2">
      <c r="A122" s="27">
        <v>54</v>
      </c>
      <c r="B122" s="27" t="s">
        <v>88</v>
      </c>
    </row>
    <row r="123" spans="1:2" ht="1.5" customHeight="1" x14ac:dyDescent="0.2">
      <c r="A123" s="27">
        <v>55</v>
      </c>
      <c r="B123" s="27" t="s">
        <v>89</v>
      </c>
    </row>
    <row r="124" spans="1:2" ht="1.5" customHeight="1" x14ac:dyDescent="0.2">
      <c r="A124" s="27">
        <v>56</v>
      </c>
      <c r="B124" s="27" t="s">
        <v>90</v>
      </c>
    </row>
    <row r="125" spans="1:2" ht="1.5" customHeight="1" x14ac:dyDescent="0.2">
      <c r="A125" s="27">
        <v>57</v>
      </c>
      <c r="B125" s="27" t="s">
        <v>91</v>
      </c>
    </row>
    <row r="126" spans="1:2" ht="1.5" customHeight="1" x14ac:dyDescent="0.2">
      <c r="A126" s="27">
        <v>58</v>
      </c>
      <c r="B126" s="27" t="s">
        <v>92</v>
      </c>
    </row>
    <row r="127" spans="1:2" ht="1.5" customHeight="1" x14ac:dyDescent="0.2">
      <c r="A127" s="27">
        <v>59</v>
      </c>
      <c r="B127" s="27" t="s">
        <v>93</v>
      </c>
    </row>
    <row r="128" spans="1:2" ht="1.5" customHeight="1" x14ac:dyDescent="0.2">
      <c r="A128" s="27">
        <v>60</v>
      </c>
      <c r="B128" s="27" t="s">
        <v>94</v>
      </c>
    </row>
    <row r="129" spans="1:2" ht="1.5" customHeight="1" x14ac:dyDescent="0.2">
      <c r="A129" s="27">
        <v>61</v>
      </c>
      <c r="B129" s="27" t="s">
        <v>95</v>
      </c>
    </row>
    <row r="130" spans="1:2" ht="1.5" customHeight="1" x14ac:dyDescent="0.2">
      <c r="A130" s="27">
        <v>62</v>
      </c>
      <c r="B130" s="27" t="s">
        <v>96</v>
      </c>
    </row>
    <row r="131" spans="1:2" ht="1.5" customHeight="1" x14ac:dyDescent="0.2">
      <c r="A131" s="27">
        <v>63</v>
      </c>
      <c r="B131" s="27" t="s">
        <v>97</v>
      </c>
    </row>
    <row r="132" spans="1:2" ht="1.5" customHeight="1" x14ac:dyDescent="0.2">
      <c r="A132" s="27">
        <v>64</v>
      </c>
      <c r="B132" s="27" t="s">
        <v>98</v>
      </c>
    </row>
    <row r="133" spans="1:2" ht="1.5" customHeight="1" x14ac:dyDescent="0.2">
      <c r="A133" s="27">
        <v>65</v>
      </c>
      <c r="B133" s="27" t="s">
        <v>99</v>
      </c>
    </row>
    <row r="134" spans="1:2" ht="1.5" customHeight="1" x14ac:dyDescent="0.2">
      <c r="A134" s="27">
        <v>66</v>
      </c>
      <c r="B134" s="27" t="s">
        <v>100</v>
      </c>
    </row>
    <row r="135" spans="1:2" ht="1.5" customHeight="1" x14ac:dyDescent="0.2">
      <c r="A135" s="27">
        <v>67</v>
      </c>
      <c r="B135" s="27" t="s">
        <v>101</v>
      </c>
    </row>
    <row r="136" spans="1:2" ht="1.5" customHeight="1" x14ac:dyDescent="0.2">
      <c r="A136" s="27">
        <v>68</v>
      </c>
      <c r="B136" s="27" t="s">
        <v>102</v>
      </c>
    </row>
    <row r="137" spans="1:2" ht="1.5" customHeight="1" x14ac:dyDescent="0.2">
      <c r="A137" s="27">
        <v>69</v>
      </c>
      <c r="B137" s="27" t="s">
        <v>103</v>
      </c>
    </row>
    <row r="138" spans="1:2" ht="1.5" customHeight="1" x14ac:dyDescent="0.2">
      <c r="A138" s="27">
        <v>70</v>
      </c>
      <c r="B138" s="27" t="s">
        <v>104</v>
      </c>
    </row>
    <row r="139" spans="1:2" ht="1.5" customHeight="1" x14ac:dyDescent="0.2">
      <c r="A139" s="27">
        <v>71</v>
      </c>
      <c r="B139" s="27" t="s">
        <v>105</v>
      </c>
    </row>
    <row r="140" spans="1:2" ht="1.5" customHeight="1" x14ac:dyDescent="0.2">
      <c r="A140" s="27">
        <v>72</v>
      </c>
      <c r="B140" s="27" t="s">
        <v>106</v>
      </c>
    </row>
    <row r="141" spans="1:2" ht="1.5" customHeight="1" x14ac:dyDescent="0.2">
      <c r="A141" s="27">
        <v>73</v>
      </c>
      <c r="B141" s="27" t="s">
        <v>107</v>
      </c>
    </row>
    <row r="142" spans="1:2" ht="1.5" customHeight="1" x14ac:dyDescent="0.2">
      <c r="A142" s="27">
        <v>74</v>
      </c>
      <c r="B142" s="27" t="s">
        <v>108</v>
      </c>
    </row>
    <row r="143" spans="1:2" ht="1.5" customHeight="1" x14ac:dyDescent="0.2">
      <c r="A143" s="27">
        <v>75</v>
      </c>
      <c r="B143" s="27" t="s">
        <v>109</v>
      </c>
    </row>
    <row r="144" spans="1:2" ht="1.5" customHeight="1" x14ac:dyDescent="0.2">
      <c r="A144" s="27">
        <v>76</v>
      </c>
      <c r="B144" s="27" t="s">
        <v>110</v>
      </c>
    </row>
    <row r="145" spans="1:2" ht="1.5" customHeight="1" x14ac:dyDescent="0.2">
      <c r="A145" s="27">
        <v>77</v>
      </c>
      <c r="B145" s="27" t="s">
        <v>111</v>
      </c>
    </row>
    <row r="146" spans="1:2" ht="1.5" customHeight="1" x14ac:dyDescent="0.2">
      <c r="A146" s="27">
        <v>78</v>
      </c>
      <c r="B146" s="27" t="s">
        <v>112</v>
      </c>
    </row>
    <row r="147" spans="1:2" ht="1.5" customHeight="1" x14ac:dyDescent="0.2">
      <c r="A147" s="27">
        <v>79</v>
      </c>
      <c r="B147" s="27" t="s">
        <v>113</v>
      </c>
    </row>
    <row r="148" spans="1:2" ht="1.5" customHeight="1" x14ac:dyDescent="0.2">
      <c r="A148" s="27">
        <v>80</v>
      </c>
      <c r="B148" s="27" t="s">
        <v>114</v>
      </c>
    </row>
    <row r="149" spans="1:2" ht="1.5" customHeight="1" x14ac:dyDescent="0.2">
      <c r="A149" s="27">
        <v>81</v>
      </c>
      <c r="B149" s="27" t="s">
        <v>115</v>
      </c>
    </row>
    <row r="150" spans="1:2" ht="1.5" customHeight="1" x14ac:dyDescent="0.2">
      <c r="A150" s="27">
        <v>82</v>
      </c>
      <c r="B150" s="27" t="s">
        <v>116</v>
      </c>
    </row>
    <row r="151" spans="1:2" ht="1.5" customHeight="1" x14ac:dyDescent="0.2">
      <c r="A151" s="27">
        <v>83</v>
      </c>
      <c r="B151" s="27" t="s">
        <v>117</v>
      </c>
    </row>
    <row r="152" spans="1:2" ht="1.5" customHeight="1" x14ac:dyDescent="0.2">
      <c r="A152" s="27">
        <v>84</v>
      </c>
      <c r="B152" s="27" t="s">
        <v>118</v>
      </c>
    </row>
    <row r="153" spans="1:2" ht="1.5" customHeight="1" x14ac:dyDescent="0.2">
      <c r="A153" s="27">
        <v>85</v>
      </c>
      <c r="B153" s="27" t="s">
        <v>119</v>
      </c>
    </row>
    <row r="154" spans="1:2" ht="1.5" customHeight="1" x14ac:dyDescent="0.2">
      <c r="A154" s="27">
        <v>86</v>
      </c>
      <c r="B154" s="27" t="s">
        <v>120</v>
      </c>
    </row>
    <row r="155" spans="1:2" ht="1.5" customHeight="1" x14ac:dyDescent="0.2">
      <c r="A155" s="27">
        <v>87</v>
      </c>
      <c r="B155" s="27" t="s">
        <v>121</v>
      </c>
    </row>
    <row r="156" spans="1:2" ht="1.5" customHeight="1" x14ac:dyDescent="0.2">
      <c r="A156" s="27">
        <v>88</v>
      </c>
      <c r="B156" s="27" t="s">
        <v>122</v>
      </c>
    </row>
    <row r="157" spans="1:2" ht="1.5" customHeight="1" x14ac:dyDescent="0.2">
      <c r="A157" s="27">
        <v>89</v>
      </c>
      <c r="B157" s="27" t="s">
        <v>123</v>
      </c>
    </row>
    <row r="158" spans="1:2" ht="1.5" customHeight="1" x14ac:dyDescent="0.2">
      <c r="A158" s="27">
        <v>90</v>
      </c>
      <c r="B158" s="27" t="s">
        <v>124</v>
      </c>
    </row>
    <row r="159" spans="1:2" ht="1.5" customHeight="1" x14ac:dyDescent="0.2">
      <c r="A159" s="27">
        <v>91</v>
      </c>
      <c r="B159" s="27" t="s">
        <v>125</v>
      </c>
    </row>
    <row r="160" spans="1:2" ht="1.5" customHeight="1" x14ac:dyDescent="0.2">
      <c r="A160" s="27">
        <v>92</v>
      </c>
      <c r="B160" s="27" t="s">
        <v>126</v>
      </c>
    </row>
    <row r="161" spans="1:2" ht="1.5" customHeight="1" x14ac:dyDescent="0.2">
      <c r="A161" s="27">
        <v>93</v>
      </c>
      <c r="B161" s="27" t="s">
        <v>127</v>
      </c>
    </row>
    <row r="162" spans="1:2" ht="1.5" customHeight="1" x14ac:dyDescent="0.2">
      <c r="A162" s="27">
        <v>94</v>
      </c>
      <c r="B162" s="27" t="s">
        <v>26</v>
      </c>
    </row>
    <row r="163" spans="1:2" ht="1.5" customHeight="1" x14ac:dyDescent="0.2">
      <c r="A163" s="27">
        <v>95</v>
      </c>
      <c r="B163" s="27" t="s">
        <v>128</v>
      </c>
    </row>
    <row r="164" spans="1:2" ht="1.5" customHeight="1" x14ac:dyDescent="0.2">
      <c r="A164" s="27">
        <v>96</v>
      </c>
      <c r="B164" s="27" t="s">
        <v>129</v>
      </c>
    </row>
    <row r="165" spans="1:2" ht="1.5" customHeight="1" x14ac:dyDescent="0.2">
      <c r="A165" s="27">
        <v>97</v>
      </c>
      <c r="B165" s="27" t="s">
        <v>130</v>
      </c>
    </row>
    <row r="166" spans="1:2" ht="1.5" customHeight="1" x14ac:dyDescent="0.2">
      <c r="A166" s="27">
        <v>98</v>
      </c>
      <c r="B166" s="27" t="s">
        <v>131</v>
      </c>
    </row>
    <row r="167" spans="1:2" ht="1.5" customHeight="1" x14ac:dyDescent="0.2">
      <c r="A167" s="27">
        <v>99</v>
      </c>
      <c r="B167" s="27" t="s">
        <v>132</v>
      </c>
    </row>
    <row r="168" spans="1:2" ht="2.25" customHeight="1" x14ac:dyDescent="0.2">
      <c r="A168" s="27">
        <v>100</v>
      </c>
      <c r="B168" s="27" t="s">
        <v>30</v>
      </c>
    </row>
  </sheetData>
  <sheetProtection password="CCFA" sheet="1" objects="1" scenarios="1"/>
  <mergeCells count="35">
    <mergeCell ref="K64:P64"/>
    <mergeCell ref="W1:X1"/>
    <mergeCell ref="W2:X2"/>
    <mergeCell ref="I4:P4"/>
    <mergeCell ref="I5:P5"/>
    <mergeCell ref="R63:U63"/>
    <mergeCell ref="R7:R8"/>
    <mergeCell ref="T7:U7"/>
    <mergeCell ref="M7:P7"/>
    <mergeCell ref="R61:U61"/>
    <mergeCell ref="S5:U5"/>
    <mergeCell ref="A5:B5"/>
    <mergeCell ref="A7:A8"/>
    <mergeCell ref="B7:C7"/>
    <mergeCell ref="Q7:Q8"/>
    <mergeCell ref="D5:H5"/>
    <mergeCell ref="D7:H7"/>
    <mergeCell ref="I7:L7"/>
    <mergeCell ref="S7:S8"/>
    <mergeCell ref="A1:U1"/>
    <mergeCell ref="A4:B4"/>
    <mergeCell ref="A2:H2"/>
    <mergeCell ref="I2:U2"/>
    <mergeCell ref="S4:U4"/>
    <mergeCell ref="D4:H4"/>
    <mergeCell ref="R64:U64"/>
    <mergeCell ref="B60:C60"/>
    <mergeCell ref="B61:C61"/>
    <mergeCell ref="B62:C62"/>
    <mergeCell ref="B63:C63"/>
    <mergeCell ref="B64:C64"/>
    <mergeCell ref="G62:H62"/>
    <mergeCell ref="I62:L62"/>
    <mergeCell ref="E64:J64"/>
    <mergeCell ref="R62:U62"/>
  </mergeCells>
  <phoneticPr fontId="0" type="noConversion"/>
  <conditionalFormatting sqref="A9:C58">
    <cfRule type="cellIs" dxfId="9" priority="1" stopIfTrue="1" operator="equal">
      <formula>0</formula>
    </cfRule>
  </conditionalFormatting>
  <printOptions horizontalCentered="1"/>
  <pageMargins left="0.39370078740157483" right="0.39370078740157483" top="0.19685039370078741" bottom="0.19685039370078741" header="0.51181102362204722" footer="0.51181102362204722"/>
  <pageSetup paperSize="9" orientation="portrait"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dimension ref="B1:EC145"/>
  <sheetViews>
    <sheetView topLeftCell="A10" workbookViewId="0">
      <selection activeCell="C24" sqref="C24:V24"/>
    </sheetView>
  </sheetViews>
  <sheetFormatPr defaultColWidth="1.28515625" defaultRowHeight="14.25" customHeight="1" x14ac:dyDescent="0.2"/>
  <cols>
    <col min="1" max="1" width="3" style="319" customWidth="1"/>
    <col min="2" max="2" width="3.5703125" style="319" customWidth="1"/>
    <col min="3" max="17" width="1.28515625" style="319" customWidth="1"/>
    <col min="18" max="18" width="0.140625" style="319" customWidth="1"/>
    <col min="19" max="19" width="0.5703125" style="319" customWidth="1"/>
    <col min="20" max="25" width="1.28515625" style="319" hidden="1" customWidth="1"/>
    <col min="26" max="26" width="3" style="319" hidden="1" customWidth="1"/>
    <col min="27" max="27" width="1.42578125" style="319" hidden="1" customWidth="1"/>
    <col min="28" max="28" width="14.7109375" style="319" customWidth="1"/>
    <col min="29" max="30" width="1.5703125" style="319" customWidth="1"/>
    <col min="31" max="31" width="0.140625" style="319" customWidth="1"/>
    <col min="32" max="36" width="1.5703125" style="319" customWidth="1"/>
    <col min="37" max="39" width="1" style="319" customWidth="1"/>
    <col min="40" max="40" width="0.7109375" style="319" customWidth="1"/>
    <col min="41" max="41" width="1" style="319" customWidth="1"/>
    <col min="42" max="42" width="0.85546875" style="319" customWidth="1"/>
    <col min="43" max="46" width="1.28515625" style="319" customWidth="1"/>
    <col min="47" max="47" width="0.85546875" style="319" customWidth="1"/>
    <col min="48" max="50" width="1.28515625" style="319" customWidth="1"/>
    <col min="51" max="51" width="1.140625" style="319" customWidth="1"/>
    <col min="52" max="52" width="1.28515625" style="319" hidden="1" customWidth="1"/>
    <col min="53" max="53" width="0.85546875" style="319" customWidth="1"/>
    <col min="54" max="65" width="1.42578125" style="319" customWidth="1"/>
    <col min="66" max="68" width="1.28515625" style="319" customWidth="1"/>
    <col min="69" max="69" width="1.42578125" style="319" customWidth="1"/>
    <col min="70" max="70" width="3.28515625" style="319" customWidth="1"/>
    <col min="71" max="77" width="1.28515625" style="319" customWidth="1"/>
    <col min="78" max="78" width="1.42578125" style="319" customWidth="1"/>
    <col min="79" max="83" width="1.28515625" style="319" customWidth="1"/>
    <col min="84" max="84" width="3.140625" style="319" customWidth="1"/>
    <col min="85" max="85" width="0.7109375" style="319" customWidth="1"/>
    <col min="86" max="87" width="0.85546875" style="319" hidden="1" customWidth="1"/>
    <col min="88" max="89" width="1.28515625" style="319" hidden="1" customWidth="1"/>
    <col min="90" max="90" width="0.42578125" style="319" customWidth="1"/>
    <col min="91" max="91" width="1.28515625" style="319" hidden="1" customWidth="1"/>
    <col min="92" max="99" width="1.5703125" style="319" customWidth="1"/>
    <col min="100" max="100" width="2.140625" style="319" customWidth="1"/>
    <col min="101" max="109" width="1.5703125" style="319" customWidth="1"/>
    <col min="110" max="110" width="3.42578125" style="319" hidden="1" customWidth="1"/>
    <col min="111" max="111" width="2.7109375" style="319" hidden="1" customWidth="1"/>
    <col min="112" max="131" width="3.42578125" style="319" hidden="1" customWidth="1"/>
    <col min="132" max="133" width="3.140625" style="319" hidden="1" customWidth="1"/>
    <col min="134" max="139" width="3.140625" style="319" customWidth="1"/>
    <col min="140" max="16384" width="1.28515625" style="319"/>
  </cols>
  <sheetData>
    <row r="1" spans="2:133" ht="21.75" customHeight="1" thickTop="1" thickBot="1" x14ac:dyDescent="0.25">
      <c r="BC1" s="647" t="s">
        <v>867</v>
      </c>
      <c r="BD1" s="648"/>
      <c r="BE1" s="648"/>
      <c r="BF1" s="648"/>
      <c r="BG1" s="648"/>
      <c r="BH1" s="648"/>
      <c r="BI1" s="648"/>
      <c r="BJ1" s="648"/>
      <c r="BK1" s="648"/>
      <c r="BL1" s="648"/>
      <c r="BM1" s="648"/>
      <c r="BN1" s="648"/>
      <c r="BO1" s="649"/>
      <c r="BP1" s="338"/>
      <c r="BQ1" s="623">
        <v>1</v>
      </c>
      <c r="BR1" s="623"/>
      <c r="BS1" s="339"/>
    </row>
    <row r="2" spans="2:133" ht="12.75" customHeight="1" thickTop="1" x14ac:dyDescent="0.2">
      <c r="AC2" s="626" t="str">
        <f>VLOOKUP($BQ$1,sonuç!$A$4:$DQ$200,3,)</f>
        <v>TEZCAN PARLAK</v>
      </c>
      <c r="AD2" s="626"/>
      <c r="AE2" s="626"/>
      <c r="AF2" s="626"/>
      <c r="AG2" s="626"/>
      <c r="AH2" s="626"/>
      <c r="AI2" s="626"/>
      <c r="AJ2" s="626"/>
      <c r="AK2" s="626"/>
      <c r="AL2" s="626"/>
      <c r="AM2" s="626"/>
      <c r="AN2" s="626"/>
      <c r="AO2" s="626"/>
      <c r="AP2" s="626"/>
      <c r="AQ2" s="626"/>
      <c r="AR2" s="626"/>
      <c r="AS2" s="626"/>
      <c r="AT2" s="626"/>
      <c r="AU2" s="626"/>
      <c r="AV2" s="626"/>
      <c r="AW2" s="626"/>
      <c r="AX2" s="626"/>
      <c r="AY2" s="626"/>
      <c r="AZ2" s="626"/>
      <c r="BA2" s="626"/>
      <c r="BB2" s="626"/>
      <c r="BC2" s="626"/>
      <c r="BD2" s="626"/>
      <c r="BE2" s="626"/>
      <c r="BF2" s="626"/>
      <c r="BG2" s="626"/>
      <c r="BH2" s="626"/>
      <c r="BI2" s="626"/>
      <c r="BJ2" s="626"/>
      <c r="BK2" s="626"/>
      <c r="BL2" s="626"/>
      <c r="BM2" s="626"/>
      <c r="BN2" s="626"/>
      <c r="BO2" s="626"/>
      <c r="BP2" s="321"/>
      <c r="BS2" s="619"/>
      <c r="BT2" s="619"/>
      <c r="BU2" s="619"/>
      <c r="BV2" s="622"/>
      <c r="BW2" s="622"/>
      <c r="BX2" s="622"/>
      <c r="BY2" s="622"/>
      <c r="BZ2" s="622"/>
      <c r="CA2" s="622"/>
      <c r="CB2" s="622"/>
      <c r="CC2" s="622"/>
      <c r="CD2" s="622"/>
      <c r="CE2" s="622"/>
      <c r="CF2" s="622"/>
      <c r="CG2" s="622"/>
      <c r="CH2" s="622"/>
      <c r="CI2" s="622"/>
      <c r="CJ2" s="622"/>
      <c r="CK2" s="622"/>
      <c r="CL2" s="622"/>
      <c r="CM2" s="622"/>
      <c r="CN2" s="622"/>
      <c r="CO2" s="622"/>
      <c r="CP2" s="622"/>
      <c r="CQ2" s="622"/>
      <c r="CR2" s="622"/>
      <c r="CS2" s="622"/>
      <c r="CT2" s="622"/>
      <c r="CU2" s="622"/>
      <c r="CV2" s="622"/>
      <c r="CW2" s="622"/>
      <c r="CX2" s="622"/>
      <c r="CY2" s="622"/>
      <c r="CZ2" s="622"/>
      <c r="DA2" s="622"/>
      <c r="DB2" s="622"/>
      <c r="DC2" s="622"/>
      <c r="DD2" s="622"/>
      <c r="DE2" s="622"/>
    </row>
    <row r="3" spans="2:133" ht="7.5" customHeight="1" x14ac:dyDescent="0.2">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row>
    <row r="4" spans="2:133" ht="14.25" customHeight="1" x14ac:dyDescent="0.2">
      <c r="AC4" s="632" t="str">
        <f>ANASAYFA!K6</f>
        <v>Vehbi Akyar İlkokulu</v>
      </c>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row>
    <row r="5" spans="2:133" ht="14.25" customHeight="1" x14ac:dyDescent="0.2">
      <c r="AC5" s="634">
        <f>ANASAYFA!L13</f>
        <v>7</v>
      </c>
      <c r="AD5" s="634"/>
      <c r="AE5" s="634"/>
      <c r="AF5" s="634"/>
      <c r="AG5" s="323" t="s">
        <v>33</v>
      </c>
      <c r="AH5" s="638" t="str">
        <f>ANASAYFA!L14</f>
        <v>A</v>
      </c>
      <c r="AI5" s="638"/>
      <c r="AJ5" s="638"/>
      <c r="AL5" s="633"/>
      <c r="AM5" s="633"/>
      <c r="AN5" s="633"/>
      <c r="AO5" s="633"/>
      <c r="AP5" s="633"/>
      <c r="AQ5" s="633"/>
      <c r="AR5" s="633"/>
      <c r="AS5" s="633"/>
      <c r="AT5" s="633"/>
      <c r="AU5" s="633"/>
      <c r="AV5" s="633"/>
      <c r="AW5" s="633"/>
      <c r="AX5" s="633"/>
      <c r="AY5" s="633"/>
      <c r="AZ5" s="633"/>
      <c r="BA5" s="633"/>
      <c r="BB5" s="633"/>
      <c r="BC5" s="633"/>
      <c r="BD5" s="633"/>
      <c r="BF5" s="637">
        <f>VLOOKUP($BQ$1,sonuç!$A$4:$DQ$200,2,)</f>
        <v>1</v>
      </c>
      <c r="BG5" s="637"/>
      <c r="BH5" s="637"/>
      <c r="BI5" s="637"/>
      <c r="BJ5" s="637"/>
      <c r="BK5" s="637"/>
      <c r="BL5" s="637"/>
      <c r="BM5" s="637"/>
      <c r="BN5" s="637"/>
      <c r="BO5" s="637"/>
      <c r="BS5" s="622"/>
      <c r="BT5" s="622"/>
      <c r="BU5" s="622"/>
      <c r="BV5" s="622"/>
      <c r="BW5" s="622"/>
      <c r="BX5" s="622"/>
      <c r="BY5" s="622"/>
      <c r="BZ5" s="622"/>
      <c r="CA5" s="622"/>
      <c r="CB5" s="622"/>
      <c r="CC5" s="622"/>
      <c r="CD5" s="622"/>
      <c r="CE5" s="622"/>
      <c r="CF5" s="622"/>
      <c r="CG5" s="622"/>
      <c r="CH5" s="622"/>
      <c r="CI5" s="622"/>
      <c r="CJ5" s="622"/>
      <c r="CK5" s="622"/>
      <c r="CL5" s="622"/>
      <c r="CM5" s="622"/>
      <c r="CN5" s="622"/>
      <c r="CO5" s="622"/>
      <c r="CP5" s="622"/>
      <c r="CQ5" s="622"/>
      <c r="CR5" s="622"/>
      <c r="CS5" s="622"/>
      <c r="CT5" s="622"/>
      <c r="CU5" s="622"/>
      <c r="CV5" s="622"/>
      <c r="CW5" s="622"/>
      <c r="CX5" s="622"/>
      <c r="CY5" s="622"/>
      <c r="CZ5" s="622"/>
      <c r="DA5" s="622"/>
      <c r="DB5" s="622"/>
      <c r="DC5" s="622"/>
      <c r="DD5" s="622"/>
      <c r="DE5" s="622"/>
    </row>
    <row r="6" spans="2:133" ht="14.25" customHeight="1" x14ac:dyDescent="0.2">
      <c r="AC6" s="631" t="str">
        <f>ANASAYFA!K5</f>
        <v>2018-2019 Eğitim Öğretim Yılı</v>
      </c>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S6" s="622"/>
      <c r="BT6" s="622"/>
      <c r="BU6" s="622"/>
      <c r="BV6" s="622"/>
      <c r="BW6" s="622"/>
      <c r="BX6" s="622"/>
      <c r="BY6" s="622"/>
      <c r="BZ6" s="622"/>
      <c r="CA6" s="622"/>
      <c r="CB6" s="622"/>
      <c r="CC6" s="622"/>
      <c r="CD6" s="622"/>
      <c r="CE6" s="622"/>
      <c r="CF6" s="622"/>
      <c r="CG6" s="622"/>
      <c r="CH6" s="622"/>
      <c r="CI6" s="622"/>
      <c r="CJ6" s="622"/>
      <c r="CK6" s="622"/>
      <c r="CL6" s="622"/>
      <c r="CM6" s="622"/>
      <c r="CN6" s="622"/>
      <c r="CO6" s="622"/>
      <c r="CP6" s="622"/>
      <c r="CQ6" s="622"/>
      <c r="CR6" s="622"/>
      <c r="CS6" s="622"/>
      <c r="CT6" s="622"/>
      <c r="CU6" s="622"/>
      <c r="CV6" s="622"/>
      <c r="CW6" s="622"/>
      <c r="CX6" s="622"/>
      <c r="CY6" s="622"/>
      <c r="CZ6" s="622"/>
      <c r="DA6" s="622"/>
      <c r="DB6" s="622"/>
      <c r="DC6" s="622"/>
      <c r="DD6" s="622"/>
      <c r="DE6" s="622"/>
    </row>
    <row r="7" spans="2:133" ht="24" customHeight="1" x14ac:dyDescent="0.2">
      <c r="D7" s="320"/>
      <c r="E7" s="320"/>
      <c r="F7" s="320"/>
      <c r="G7" s="320"/>
      <c r="H7" s="320"/>
      <c r="I7" s="320"/>
      <c r="J7" s="320"/>
      <c r="K7" s="320"/>
      <c r="L7" s="320"/>
      <c r="M7" s="320"/>
      <c r="N7" s="320"/>
      <c r="O7" s="320"/>
      <c r="P7" s="320"/>
      <c r="Q7" s="320"/>
      <c r="R7" s="320"/>
      <c r="S7" s="320"/>
      <c r="T7" s="320"/>
      <c r="U7" s="320"/>
      <c r="V7" s="320"/>
      <c r="W7" s="320"/>
      <c r="X7" s="320"/>
      <c r="Y7" s="320"/>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S7" s="622"/>
      <c r="BT7" s="622"/>
      <c r="BU7" s="622"/>
      <c r="BV7" s="622"/>
      <c r="BW7" s="622"/>
      <c r="BX7" s="622"/>
      <c r="BY7" s="622"/>
      <c r="BZ7" s="622"/>
      <c r="CA7" s="622"/>
      <c r="CB7" s="622"/>
      <c r="CC7" s="622"/>
      <c r="CD7" s="622"/>
      <c r="CE7" s="622"/>
      <c r="CF7" s="622"/>
      <c r="CG7" s="622"/>
      <c r="CH7" s="622"/>
      <c r="CI7" s="622"/>
      <c r="CJ7" s="622"/>
      <c r="CK7" s="622"/>
      <c r="CL7" s="622"/>
      <c r="CM7" s="622"/>
      <c r="CN7" s="622"/>
      <c r="CO7" s="622"/>
      <c r="CP7" s="622"/>
      <c r="CQ7" s="622"/>
      <c r="CR7" s="622"/>
      <c r="CS7" s="622"/>
      <c r="CT7" s="622"/>
      <c r="CU7" s="622"/>
      <c r="CV7" s="622"/>
      <c r="CW7" s="622"/>
      <c r="CX7" s="622"/>
      <c r="CY7" s="622"/>
      <c r="CZ7" s="622"/>
      <c r="DA7" s="622"/>
      <c r="DB7" s="622"/>
      <c r="DC7" s="622"/>
      <c r="DD7" s="622"/>
      <c r="DE7" s="622"/>
    </row>
    <row r="8" spans="2:133" ht="14.25" customHeight="1" x14ac:dyDescent="0.2">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5"/>
      <c r="AD8" s="325"/>
      <c r="AE8" s="325"/>
      <c r="AF8" s="326"/>
      <c r="AG8" s="326"/>
      <c r="AH8" s="326"/>
      <c r="AI8" s="326"/>
      <c r="AJ8" s="326"/>
      <c r="AK8" s="326"/>
      <c r="AL8" s="327"/>
      <c r="AM8" s="327"/>
      <c r="AN8" s="327"/>
      <c r="AO8" s="327"/>
      <c r="AP8" s="327"/>
      <c r="AQ8" s="326"/>
      <c r="AR8" s="326"/>
      <c r="AS8" s="326"/>
      <c r="AT8" s="326"/>
      <c r="AU8" s="326"/>
      <c r="AV8" s="326"/>
      <c r="AW8" s="326"/>
      <c r="AX8" s="326"/>
      <c r="AY8" s="326"/>
      <c r="AZ8" s="326"/>
      <c r="BB8" s="625" t="e">
        <f>#REF!</f>
        <v>#REF!</v>
      </c>
      <c r="BC8" s="625"/>
      <c r="BD8" s="625"/>
      <c r="BE8" s="625" t="e">
        <f>#REF!</f>
        <v>#REF!</v>
      </c>
      <c r="BF8" s="625"/>
      <c r="BG8" s="625"/>
      <c r="BH8" s="625" t="e">
        <f>#REF!</f>
        <v>#REF!</v>
      </c>
      <c r="BI8" s="625"/>
      <c r="BJ8" s="625"/>
      <c r="BK8" s="625" t="e">
        <f>#REF!</f>
        <v>#REF!</v>
      </c>
      <c r="BL8" s="625"/>
      <c r="BM8" s="625"/>
      <c r="BS8" s="622"/>
      <c r="BT8" s="622"/>
      <c r="BU8" s="622"/>
      <c r="BV8" s="622"/>
      <c r="BW8" s="622"/>
      <c r="BX8" s="622"/>
      <c r="BY8" s="622"/>
      <c r="BZ8" s="622"/>
      <c r="CA8" s="622"/>
      <c r="CB8" s="622"/>
      <c r="CC8" s="622"/>
      <c r="CD8" s="622"/>
      <c r="CE8" s="622"/>
      <c r="CF8" s="622"/>
      <c r="CG8" s="622"/>
      <c r="CH8" s="622"/>
      <c r="CI8" s="622"/>
      <c r="CJ8" s="622"/>
      <c r="CK8" s="622"/>
      <c r="CL8" s="622"/>
      <c r="CM8" s="622"/>
      <c r="CN8" s="622"/>
      <c r="CO8" s="622"/>
      <c r="CP8" s="622"/>
      <c r="CQ8" s="622"/>
      <c r="CR8" s="622"/>
      <c r="CS8" s="622"/>
      <c r="CT8" s="622"/>
      <c r="CU8" s="622"/>
      <c r="CV8" s="622"/>
      <c r="CW8" s="622"/>
      <c r="CX8" s="622"/>
      <c r="CY8" s="622"/>
      <c r="CZ8" s="622"/>
      <c r="DA8" s="622"/>
      <c r="DB8" s="622"/>
      <c r="DC8" s="622"/>
      <c r="DD8" s="622"/>
      <c r="DE8" s="622"/>
    </row>
    <row r="9" spans="2:133" ht="14.25" customHeight="1" x14ac:dyDescent="0.2">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5"/>
      <c r="AD9" s="325"/>
      <c r="AE9" s="325"/>
      <c r="AF9" s="326"/>
      <c r="AG9" s="326"/>
      <c r="AH9" s="326"/>
      <c r="AI9" s="326"/>
      <c r="AJ9" s="326"/>
      <c r="AK9" s="326"/>
      <c r="AL9" s="327"/>
      <c r="AM9" s="327"/>
      <c r="AN9" s="327"/>
      <c r="AO9" s="327"/>
      <c r="AP9" s="327"/>
      <c r="AQ9" s="326"/>
      <c r="AR9" s="326"/>
      <c r="AS9" s="326"/>
      <c r="AT9" s="326"/>
      <c r="AU9" s="326"/>
      <c r="AV9" s="326"/>
      <c r="AW9" s="326"/>
      <c r="AX9" s="326"/>
      <c r="AY9" s="326"/>
      <c r="AZ9" s="326"/>
      <c r="BB9" s="624"/>
      <c r="BC9" s="624"/>
      <c r="BD9" s="624"/>
      <c r="BE9" s="624"/>
      <c r="BF9" s="624"/>
      <c r="BG9" s="624"/>
      <c r="BH9" s="624"/>
      <c r="BI9" s="624"/>
      <c r="BJ9" s="624"/>
      <c r="BK9" s="624"/>
      <c r="BL9" s="624"/>
      <c r="BM9" s="624"/>
      <c r="BS9" s="619"/>
      <c r="BT9" s="619"/>
      <c r="BU9" s="619"/>
      <c r="BV9" s="622"/>
      <c r="BW9" s="622"/>
      <c r="BX9" s="622"/>
      <c r="BY9" s="622"/>
      <c r="BZ9" s="622"/>
      <c r="CA9" s="622"/>
      <c r="CB9" s="622"/>
      <c r="CC9" s="622"/>
      <c r="CD9" s="622"/>
      <c r="CE9" s="622"/>
      <c r="CF9" s="622"/>
      <c r="CG9" s="622"/>
      <c r="CH9" s="622"/>
      <c r="CI9" s="622"/>
      <c r="CJ9" s="622"/>
      <c r="CK9" s="622"/>
      <c r="CL9" s="622"/>
      <c r="CM9" s="622"/>
      <c r="CN9" s="622"/>
      <c r="CO9" s="622"/>
      <c r="CP9" s="622"/>
      <c r="CQ9" s="622"/>
      <c r="CR9" s="622"/>
      <c r="CS9" s="622"/>
      <c r="CT9" s="622"/>
      <c r="CU9" s="622"/>
      <c r="CV9" s="622"/>
      <c r="CW9" s="622"/>
      <c r="CX9" s="622"/>
      <c r="CY9" s="622"/>
      <c r="CZ9" s="622"/>
      <c r="DA9" s="622"/>
      <c r="DB9" s="622"/>
      <c r="DC9" s="622"/>
      <c r="DD9" s="622"/>
      <c r="DE9" s="622"/>
    </row>
    <row r="10" spans="2:133" ht="15" customHeight="1" x14ac:dyDescent="0.2">
      <c r="B10" s="375">
        <v>1</v>
      </c>
      <c r="C10" s="630" t="str">
        <f>IF(B10="","",IF(B10=0,"",VLOOKUP(B10,ANASAYFA!$D$5:$F$20,2,)))</f>
        <v>Türkçe</v>
      </c>
      <c r="D10" s="630"/>
      <c r="E10" s="630"/>
      <c r="F10" s="630"/>
      <c r="G10" s="630"/>
      <c r="H10" s="630"/>
      <c r="I10" s="630"/>
      <c r="J10" s="630"/>
      <c r="K10" s="630"/>
      <c r="L10" s="630"/>
      <c r="M10" s="630"/>
      <c r="N10" s="630"/>
      <c r="O10" s="630"/>
      <c r="P10" s="630"/>
      <c r="Q10" s="630"/>
      <c r="R10" s="630"/>
      <c r="S10" s="630"/>
      <c r="T10" s="630"/>
      <c r="U10" s="630"/>
      <c r="V10" s="630"/>
      <c r="W10" s="629"/>
      <c r="X10" s="629"/>
      <c r="Y10" s="629"/>
      <c r="Z10" s="629"/>
      <c r="AA10" s="629"/>
      <c r="AB10" s="629"/>
      <c r="AC10" s="621">
        <f>IF(B10="","",IF(B10=0,"",VLOOKUP(B10,ANASAYFA!$D$5:$G$20,4,)))</f>
        <v>5</v>
      </c>
      <c r="AD10" s="621"/>
      <c r="AE10" s="621"/>
      <c r="AF10" s="621" t="str">
        <f>IF(B10="","",IF(B10=0,"",VLOOKUP($BQ$1,sonuç!$A$4:$DQ$200,DH10,)))</f>
        <v>Not</v>
      </c>
      <c r="AG10" s="621"/>
      <c r="AH10" s="621"/>
      <c r="AI10" s="621" t="str">
        <f>IF(B10="","",IF(B10=0,"",VLOOKUP($BQ$1,sonuç!$A$4:$DQ$200,DI10,)))</f>
        <v>Değerlendirme</v>
      </c>
      <c r="AJ10" s="621"/>
      <c r="AK10" s="621"/>
      <c r="AL10" s="621" t="e">
        <f>IF(B10="","",IF(B10=0,"",VLOOKUP($BQ$1,sonuç!$A$4:$DQ$200,DJ10,)))</f>
        <v>#REF!</v>
      </c>
      <c r="AM10" s="621"/>
      <c r="AN10" s="621"/>
      <c r="AO10" s="621"/>
      <c r="AP10" s="621"/>
      <c r="AQ10" s="628" t="e">
        <f>IF(AL10="","",IF(AL10=0,"",VLOOKUP(AL10,$C$43:$J$155,2,)))</f>
        <v>#REF!</v>
      </c>
      <c r="AR10" s="628"/>
      <c r="AS10" s="628"/>
      <c r="AT10" s="628"/>
      <c r="AU10" s="628"/>
      <c r="AV10" s="635" t="e">
        <f>IF(AL10="","",IF(AL10=0,"",VLOOKUP($BQ$1,sonuç!$A$4:$DQ$200,DK10,)/AC10))</f>
        <v>#REF!</v>
      </c>
      <c r="AW10" s="635"/>
      <c r="AX10" s="635"/>
      <c r="AY10" s="635"/>
      <c r="AZ10" s="635"/>
      <c r="BA10" s="323"/>
      <c r="BB10" s="621" t="e">
        <f>IF(B10="","",IF(B10=0,"",IF($BB$8=0,"",VLOOKUP($BF$5,#REF!,DT10,))))</f>
        <v>#REF!</v>
      </c>
      <c r="BC10" s="621"/>
      <c r="BD10" s="621"/>
      <c r="BE10" s="621" t="e">
        <f>IF(B10="","",IF(B10=0,"",IF($BE$8=0,"",VLOOKUP($BF$5,#REF!,DU10,))))</f>
        <v>#REF!</v>
      </c>
      <c r="BF10" s="621"/>
      <c r="BG10" s="621"/>
      <c r="BH10" s="621" t="e">
        <f>IF(B10="","",IF(B10=0,"",IF($BH$8=0,"",VLOOKUP($BF$5,#REF!,DV10,))))</f>
        <v>#REF!</v>
      </c>
      <c r="BI10" s="621"/>
      <c r="BJ10" s="621"/>
      <c r="BK10" s="621" t="e">
        <f>IF(B10="","",IF(B10=0,"",IF($BK$8=0,"",VLOOKUP($BF$5,#REF!,DW10,))))</f>
        <v>#REF!</v>
      </c>
      <c r="BL10" s="621"/>
      <c r="BM10" s="621"/>
      <c r="BS10" s="622"/>
      <c r="BT10" s="622"/>
      <c r="BU10" s="622"/>
      <c r="BV10" s="622"/>
      <c r="BW10" s="622"/>
      <c r="BX10" s="622"/>
      <c r="BY10" s="622"/>
      <c r="BZ10" s="622"/>
      <c r="CA10" s="622"/>
      <c r="CB10" s="622"/>
      <c r="CC10" s="622"/>
      <c r="CD10" s="622"/>
      <c r="CE10" s="622"/>
      <c r="CF10" s="622"/>
      <c r="CG10" s="622"/>
      <c r="CH10" s="622"/>
      <c r="CI10" s="622"/>
      <c r="CJ10" s="622"/>
      <c r="CK10" s="622"/>
      <c r="CL10" s="622"/>
      <c r="CM10" s="622"/>
      <c r="CN10" s="622"/>
      <c r="CO10" s="622"/>
      <c r="CP10" s="622"/>
      <c r="CQ10" s="622"/>
      <c r="CR10" s="622"/>
      <c r="CS10" s="622"/>
      <c r="CT10" s="622"/>
      <c r="CU10" s="622"/>
      <c r="CV10" s="622"/>
      <c r="CW10" s="622"/>
      <c r="CX10" s="622"/>
      <c r="CY10" s="622"/>
      <c r="CZ10" s="622"/>
      <c r="DA10" s="622"/>
      <c r="DB10" s="622"/>
      <c r="DC10" s="622"/>
      <c r="DD10" s="622"/>
      <c r="DE10" s="622"/>
      <c r="DH10" s="329">
        <f>IF(B10=0,"",IF(B10="","",VLOOKUP(B10,$DY$10:$DZ$30,2,)))</f>
        <v>4</v>
      </c>
      <c r="DI10" s="329">
        <f>IF(DH10=0,"",IF(DH10="","",DH10+1))</f>
        <v>5</v>
      </c>
      <c r="DJ10" s="329">
        <f t="shared" ref="DI10:DK11" si="0">IF(DI10=0,"",IF(DI10="","",DI10+1))</f>
        <v>6</v>
      </c>
      <c r="DK10" s="329">
        <f t="shared" si="0"/>
        <v>7</v>
      </c>
      <c r="DT10" s="319">
        <f>IF(B10=0,"",IF(B10="","",VLOOKUP(B10,$EB$10:$EC$30,2,)))</f>
        <v>3</v>
      </c>
      <c r="DU10" s="319">
        <f t="shared" ref="DU10:DW28" si="1">IF(DT10=0,"",IF(DT10="","",DT10+1))</f>
        <v>4</v>
      </c>
      <c r="DV10" s="319">
        <f t="shared" si="1"/>
        <v>5</v>
      </c>
      <c r="DW10" s="319">
        <f t="shared" si="1"/>
        <v>6</v>
      </c>
      <c r="DY10" s="319">
        <v>1</v>
      </c>
      <c r="DZ10" s="319">
        <v>4</v>
      </c>
      <c r="EB10" s="319">
        <v>1</v>
      </c>
      <c r="EC10" s="319">
        <v>3</v>
      </c>
    </row>
    <row r="11" spans="2:133" ht="15" customHeight="1" x14ac:dyDescent="0.2">
      <c r="B11" s="375">
        <v>2</v>
      </c>
      <c r="C11" s="630" t="str">
        <f>IF(B11="","",IF(B11=0,"",VLOOKUP(B11,ANASAYFA!$D$5:$F$20,2,)))</f>
        <v>Matematik</v>
      </c>
      <c r="D11" s="630"/>
      <c r="E11" s="630"/>
      <c r="F11" s="630"/>
      <c r="G11" s="630"/>
      <c r="H11" s="630"/>
      <c r="I11" s="630"/>
      <c r="J11" s="630"/>
      <c r="K11" s="630"/>
      <c r="L11" s="630"/>
      <c r="M11" s="630"/>
      <c r="N11" s="630"/>
      <c r="O11" s="630"/>
      <c r="P11" s="630"/>
      <c r="Q11" s="630"/>
      <c r="R11" s="630"/>
      <c r="S11" s="630"/>
      <c r="T11" s="630"/>
      <c r="U11" s="630"/>
      <c r="V11" s="630"/>
      <c r="W11" s="629"/>
      <c r="X11" s="629"/>
      <c r="Y11" s="629"/>
      <c r="Z11" s="629"/>
      <c r="AA11" s="629"/>
      <c r="AB11" s="629"/>
      <c r="AC11" s="621">
        <f>IF(B11="","",IF(B11=0,"",VLOOKUP(B11,ANASAYFA!$D$5:$G$20,4,)))</f>
        <v>4</v>
      </c>
      <c r="AD11" s="621"/>
      <c r="AE11" s="621"/>
      <c r="AF11" s="621" t="str">
        <f>IF(B11="","",IF(B11=0,"",VLOOKUP($BQ$1,sonuç!$A$4:$DQ$200,DH11,)))</f>
        <v>Not</v>
      </c>
      <c r="AG11" s="621"/>
      <c r="AH11" s="621"/>
      <c r="AI11" s="621" t="str">
        <f>IF(B11="","",IF(B11=0,"",VLOOKUP($BQ$1,sonuç!$A$4:$DQ$200,DI11,)))</f>
        <v>Değerlendirme</v>
      </c>
      <c r="AJ11" s="621"/>
      <c r="AK11" s="621"/>
      <c r="AL11" s="621">
        <f>IF(B11="","",IF(B11=0,"",VLOOKUP($BQ$1,sonuç!$A$4:$DQ$200,DJ11,)))</f>
        <v>0</v>
      </c>
      <c r="AM11" s="621"/>
      <c r="AN11" s="621"/>
      <c r="AO11" s="621"/>
      <c r="AP11" s="621"/>
      <c r="AQ11" s="628" t="str">
        <f>IF(AL11="","",IF(AL11=0,"",VLOOKUP(AL11,$C$43:$J$155,2,)))</f>
        <v/>
      </c>
      <c r="AR11" s="628"/>
      <c r="AS11" s="628"/>
      <c r="AT11" s="628"/>
      <c r="AU11" s="628"/>
      <c r="AV11" s="635" t="str">
        <f>IF(AL11="","",IF(AL11=0,"",VLOOKUP($BQ$1,sonuç!$A$4:$DQ$200,DK11,)/AC11))</f>
        <v/>
      </c>
      <c r="AW11" s="635"/>
      <c r="AX11" s="635"/>
      <c r="AY11" s="635"/>
      <c r="AZ11" s="635"/>
      <c r="BA11" s="323"/>
      <c r="BB11" s="621" t="e">
        <f>IF(B11="","",IF(B11=0,"",IF($BB$8=0,"",VLOOKUP($BF$5,#REF!,DT11,))))</f>
        <v>#REF!</v>
      </c>
      <c r="BC11" s="621"/>
      <c r="BD11" s="621"/>
      <c r="BE11" s="621" t="e">
        <f>IF(B11="","",IF(B11=0,"",IF($BE$8=0,"",VLOOKUP($BF$5,#REF!,DU11,))))</f>
        <v>#REF!</v>
      </c>
      <c r="BF11" s="621"/>
      <c r="BG11" s="621"/>
      <c r="BH11" s="621" t="e">
        <f>IF(B11="","",IF(B11=0,"",IF($BH$8=0,"",VLOOKUP($BF$5,#REF!,DV11,))))</f>
        <v>#REF!</v>
      </c>
      <c r="BI11" s="621"/>
      <c r="BJ11" s="621"/>
      <c r="BK11" s="621" t="e">
        <f>IF(B11="","",IF(B11=0,"",IF($BK$8=0,"",VLOOKUP($BF$5,#REF!,DW11,))))</f>
        <v>#REF!</v>
      </c>
      <c r="BL11" s="621"/>
      <c r="BM11" s="621"/>
      <c r="BS11" s="622"/>
      <c r="BT11" s="622"/>
      <c r="BU11" s="622"/>
      <c r="BV11" s="622"/>
      <c r="BW11" s="622"/>
      <c r="BX11" s="622"/>
      <c r="BY11" s="622"/>
      <c r="BZ11" s="622"/>
      <c r="CA11" s="622"/>
      <c r="CB11" s="622"/>
      <c r="CC11" s="622"/>
      <c r="CD11" s="622"/>
      <c r="CE11" s="622"/>
      <c r="CF11" s="622"/>
      <c r="CG11" s="622"/>
      <c r="CH11" s="622"/>
      <c r="CI11" s="622"/>
      <c r="CJ11" s="622"/>
      <c r="CK11" s="622"/>
      <c r="CL11" s="622"/>
      <c r="CM11" s="622"/>
      <c r="CN11" s="622"/>
      <c r="CO11" s="622"/>
      <c r="CP11" s="622"/>
      <c r="CQ11" s="622"/>
      <c r="CR11" s="622"/>
      <c r="CS11" s="622"/>
      <c r="CT11" s="622"/>
      <c r="CU11" s="622"/>
      <c r="CV11" s="622"/>
      <c r="CW11" s="622"/>
      <c r="CX11" s="622"/>
      <c r="CY11" s="622"/>
      <c r="CZ11" s="622"/>
      <c r="DA11" s="622"/>
      <c r="DB11" s="622"/>
      <c r="DC11" s="622"/>
      <c r="DD11" s="622"/>
      <c r="DE11" s="622"/>
      <c r="DH11" s="329">
        <f t="shared" ref="DH11:DH30" si="2">IF(B11=0,"",IF(B11="","",VLOOKUP(B11,$DY$10:$DZ$30,2,)))</f>
        <v>8</v>
      </c>
      <c r="DI11" s="329">
        <f t="shared" si="0"/>
        <v>9</v>
      </c>
      <c r="DJ11" s="329">
        <f t="shared" si="0"/>
        <v>10</v>
      </c>
      <c r="DK11" s="329">
        <f t="shared" si="0"/>
        <v>11</v>
      </c>
      <c r="DT11" s="319">
        <f>IF(B11=0,"",IF(B11="","",VLOOKUP(B11,$EB$10:$EC$30,2,)))</f>
        <v>7</v>
      </c>
      <c r="DU11" s="319">
        <f t="shared" si="1"/>
        <v>8</v>
      </c>
      <c r="DV11" s="319">
        <f t="shared" si="1"/>
        <v>9</v>
      </c>
      <c r="DW11" s="319">
        <f t="shared" si="1"/>
        <v>10</v>
      </c>
      <c r="DY11" s="319">
        <v>2</v>
      </c>
      <c r="DZ11" s="319">
        <v>8</v>
      </c>
      <c r="EB11" s="319">
        <v>2</v>
      </c>
      <c r="EC11" s="319">
        <v>7</v>
      </c>
    </row>
    <row r="12" spans="2:133" ht="15" customHeight="1" x14ac:dyDescent="0.2">
      <c r="B12" s="375">
        <v>3</v>
      </c>
      <c r="C12" s="630" t="str">
        <f>IF(B12="","",IF(B12=0,"",VLOOKUP(B12,ANASAYFA!$D$5:$F$20,2,)))</f>
        <v>Fen ve Teknoloji</v>
      </c>
      <c r="D12" s="630"/>
      <c r="E12" s="630"/>
      <c r="F12" s="630"/>
      <c r="G12" s="630"/>
      <c r="H12" s="630"/>
      <c r="I12" s="630"/>
      <c r="J12" s="630"/>
      <c r="K12" s="630"/>
      <c r="L12" s="630"/>
      <c r="M12" s="630"/>
      <c r="N12" s="630"/>
      <c r="O12" s="630"/>
      <c r="P12" s="630"/>
      <c r="Q12" s="630"/>
      <c r="R12" s="630"/>
      <c r="S12" s="630"/>
      <c r="T12" s="630"/>
      <c r="U12" s="630"/>
      <c r="V12" s="630"/>
      <c r="W12" s="629"/>
      <c r="X12" s="629"/>
      <c r="Y12" s="629"/>
      <c r="Z12" s="629"/>
      <c r="AA12" s="629"/>
      <c r="AB12" s="629"/>
      <c r="AC12" s="621">
        <f>IF(B12="","",IF(B12=0,"",VLOOKUP(B12,ANASAYFA!$D$5:$G$20,4,)))</f>
        <v>3</v>
      </c>
      <c r="AD12" s="621"/>
      <c r="AE12" s="621"/>
      <c r="AF12" s="621" t="str">
        <f>IF(B12="","",IF(B12=0,"",VLOOKUP($BQ$1,sonuç!$A$4:$DQ$200,DH12,)))</f>
        <v>Değerlendirme</v>
      </c>
      <c r="AG12" s="621"/>
      <c r="AH12" s="621"/>
      <c r="AI12" s="621" t="str">
        <f>IF(B12="","",IF(B12=0,"",VLOOKUP($BQ$1,sonuç!$A$4:$DQ$200,DI12,)))</f>
        <v>Değerlendirme</v>
      </c>
      <c r="AJ12" s="621"/>
      <c r="AK12" s="621"/>
      <c r="AL12" s="621">
        <f>IF(B12="","",IF(B12=0,"",VLOOKUP($BQ$1,sonuç!$A$4:$DQ$200,DJ12,)))</f>
        <v>0</v>
      </c>
      <c r="AM12" s="621"/>
      <c r="AN12" s="621"/>
      <c r="AO12" s="621"/>
      <c r="AP12" s="621"/>
      <c r="AQ12" s="628" t="str">
        <f t="shared" ref="AQ12:AQ23" si="3">IF(AL12="","",IF(AL12=0,"",VLOOKUP(AL12,$C$43:$J$155,2,)))</f>
        <v/>
      </c>
      <c r="AR12" s="628"/>
      <c r="AS12" s="628"/>
      <c r="AT12" s="628"/>
      <c r="AU12" s="628"/>
      <c r="AV12" s="635" t="str">
        <f>IF(AL12="","",IF(AL12=0,"",VLOOKUP($BQ$1,sonuç!$A$4:$DQ$200,DK12,)/AC12))</f>
        <v/>
      </c>
      <c r="AW12" s="635"/>
      <c r="AX12" s="635"/>
      <c r="AY12" s="635"/>
      <c r="AZ12" s="635"/>
      <c r="BA12" s="323"/>
      <c r="BB12" s="621" t="e">
        <f>IF(B12="","",IF(B12=0,"",IF($BB$8=0,"",VLOOKUP($BF$5,#REF!,DT12,))))</f>
        <v>#REF!</v>
      </c>
      <c r="BC12" s="621"/>
      <c r="BD12" s="621"/>
      <c r="BE12" s="621" t="e">
        <f>IF(B12="","",IF(B12=0,"",IF($BE$8=0,"",VLOOKUP($BF$5,#REF!,DU12,))))</f>
        <v>#REF!</v>
      </c>
      <c r="BF12" s="621"/>
      <c r="BG12" s="621"/>
      <c r="BH12" s="621" t="e">
        <f>IF(B12="","",IF(B12=0,"",IF($BH$8=0,"",VLOOKUP($BF$5,#REF!,DV12,))))</f>
        <v>#REF!</v>
      </c>
      <c r="BI12" s="621"/>
      <c r="BJ12" s="621"/>
      <c r="BK12" s="621" t="e">
        <f>IF(B12="","",IF(B12=0,"",IF($BK$8=0,"",VLOOKUP($BF$5,#REF!,DW12,))))</f>
        <v>#REF!</v>
      </c>
      <c r="BL12" s="621"/>
      <c r="BM12" s="621"/>
      <c r="BS12" s="627"/>
      <c r="BT12" s="627"/>
      <c r="BU12" s="627"/>
      <c r="BV12" s="627"/>
      <c r="BW12" s="627"/>
      <c r="BX12" s="627"/>
      <c r="BY12" s="627"/>
      <c r="BZ12" s="627"/>
      <c r="CA12" s="627"/>
      <c r="CB12" s="627"/>
      <c r="CC12" s="627"/>
      <c r="CD12" s="627"/>
      <c r="CE12" s="627"/>
      <c r="CF12" s="627"/>
      <c r="CG12" s="627"/>
      <c r="CH12" s="627"/>
      <c r="CI12" s="627"/>
      <c r="CJ12" s="627"/>
      <c r="CK12" s="627"/>
      <c r="CL12" s="627"/>
      <c r="CM12" s="627"/>
      <c r="CN12" s="628" t="e">
        <f>VLOOKUP($BF$5,#REF!,DO12,)</f>
        <v>#REF!</v>
      </c>
      <c r="CO12" s="628"/>
      <c r="CP12" s="628"/>
      <c r="CQ12" s="628" t="e">
        <f>VLOOKUP($BF$5,#REF!,DP12,)</f>
        <v>#REF!</v>
      </c>
      <c r="CR12" s="628"/>
      <c r="CS12" s="628"/>
      <c r="CT12" s="628" t="e">
        <f>VLOOKUP($BF$5,#REF!,DQ12,)</f>
        <v>#REF!</v>
      </c>
      <c r="CU12" s="628"/>
      <c r="CV12" s="628"/>
      <c r="CW12" s="628" t="e">
        <f>VLOOKUP($BF$5,#REF!,DO12,)</f>
        <v>#REF!</v>
      </c>
      <c r="CX12" s="628"/>
      <c r="CY12" s="628"/>
      <c r="CZ12" s="628" t="e">
        <f>VLOOKUP($BF$5,#REF!,DP12,)</f>
        <v>#REF!</v>
      </c>
      <c r="DA12" s="628"/>
      <c r="DB12" s="628"/>
      <c r="DC12" s="628" t="e">
        <f>VLOOKUP($BF$5,#REF!,DQ12,)</f>
        <v>#REF!</v>
      </c>
      <c r="DD12" s="628"/>
      <c r="DE12" s="628"/>
      <c r="DH12" s="329">
        <f t="shared" si="2"/>
        <v>12</v>
      </c>
      <c r="DI12" s="329">
        <f t="shared" ref="DI12:DK27" si="4">IF(DH12=0,"",IF(DH12="","",DH12+1))</f>
        <v>13</v>
      </c>
      <c r="DJ12" s="329">
        <f t="shared" si="4"/>
        <v>14</v>
      </c>
      <c r="DK12" s="329">
        <f t="shared" si="4"/>
        <v>15</v>
      </c>
      <c r="DO12" s="319">
        <v>3</v>
      </c>
      <c r="DP12" s="319">
        <v>4</v>
      </c>
      <c r="DQ12" s="319">
        <v>5</v>
      </c>
      <c r="DT12" s="319">
        <f>IF(B12=0,"",IF(B12="","",VLOOKUP(B12,$EB$10:$EC$30,2,)))</f>
        <v>11</v>
      </c>
      <c r="DU12" s="319">
        <f t="shared" si="1"/>
        <v>12</v>
      </c>
      <c r="DV12" s="319">
        <f t="shared" si="1"/>
        <v>13</v>
      </c>
      <c r="DW12" s="319">
        <f t="shared" si="1"/>
        <v>14</v>
      </c>
      <c r="DY12" s="319">
        <v>3</v>
      </c>
      <c r="DZ12" s="319">
        <v>12</v>
      </c>
      <c r="EB12" s="319">
        <v>3</v>
      </c>
      <c r="EC12" s="319">
        <v>11</v>
      </c>
    </row>
    <row r="13" spans="2:133" ht="15" customHeight="1" x14ac:dyDescent="0.2">
      <c r="B13" s="375">
        <v>4</v>
      </c>
      <c r="C13" s="630" t="str">
        <f>IF(B13="","",IF(B13=0,"",VLOOKUP(B13,ANASAYFA!$D$5:$F$20,2,)))</f>
        <v>Sosyal Bilgiler</v>
      </c>
      <c r="D13" s="630"/>
      <c r="E13" s="630"/>
      <c r="F13" s="630"/>
      <c r="G13" s="630"/>
      <c r="H13" s="630"/>
      <c r="I13" s="630"/>
      <c r="J13" s="630"/>
      <c r="K13" s="630"/>
      <c r="L13" s="630"/>
      <c r="M13" s="630"/>
      <c r="N13" s="630"/>
      <c r="O13" s="630"/>
      <c r="P13" s="630"/>
      <c r="Q13" s="630"/>
      <c r="R13" s="630"/>
      <c r="S13" s="630"/>
      <c r="T13" s="630"/>
      <c r="U13" s="630"/>
      <c r="V13" s="630"/>
      <c r="W13" s="629"/>
      <c r="X13" s="629"/>
      <c r="Y13" s="629"/>
      <c r="Z13" s="629"/>
      <c r="AA13" s="629"/>
      <c r="AB13" s="629"/>
      <c r="AC13" s="621">
        <f>IF(B13="","",IF(B13=0,"",VLOOKUP(B13,ANASAYFA!$D$5:$G$20,4,)))</f>
        <v>1</v>
      </c>
      <c r="AD13" s="621"/>
      <c r="AE13" s="621"/>
      <c r="AF13" s="621">
        <f>IF(B13="","",IF(B13=0,"",VLOOKUP($BQ$1,sonuç!$A$4:$DQ$200,DH13,)))</f>
        <v>2</v>
      </c>
      <c r="AG13" s="621"/>
      <c r="AH13" s="621"/>
      <c r="AI13" s="621" t="str">
        <f>IF(B13="","",IF(B13=0,"",VLOOKUP($BQ$1,sonuç!$A$4:$DQ$200,DI13,)))</f>
        <v>111111111111111111111111111111111111111111111111111111111111111111111111111111111111111111111111111111111122222222222222222222222222222222222222222222222222222222 33333333333333333333333333333333333</v>
      </c>
      <c r="AJ13" s="621"/>
      <c r="AK13" s="621"/>
      <c r="AL13" s="621">
        <f>IF(B13="","",IF(B13=0,"",VLOOKUP($BQ$1,sonuç!$A$4:$DQ$200,DJ13,)))</f>
        <v>0</v>
      </c>
      <c r="AM13" s="621"/>
      <c r="AN13" s="621"/>
      <c r="AO13" s="621"/>
      <c r="AP13" s="621"/>
      <c r="AQ13" s="628" t="str">
        <f t="shared" si="3"/>
        <v/>
      </c>
      <c r="AR13" s="628"/>
      <c r="AS13" s="628"/>
      <c r="AT13" s="628"/>
      <c r="AU13" s="628"/>
      <c r="AV13" s="635" t="str">
        <f>IF(AL13="","",IF(AL13=0,"",VLOOKUP($BQ$1,sonuç!$A$4:$DQ$200,DK13,)/AC13))</f>
        <v/>
      </c>
      <c r="AW13" s="635"/>
      <c r="AX13" s="635"/>
      <c r="AY13" s="635"/>
      <c r="AZ13" s="635"/>
      <c r="BA13" s="323"/>
      <c r="BB13" s="621" t="e">
        <f>IF(B13="","",IF(B13=0,"",IF($BB$8=0,"",VLOOKUP($BF$5,#REF!,DT13,))))</f>
        <v>#REF!</v>
      </c>
      <c r="BC13" s="621"/>
      <c r="BD13" s="621"/>
      <c r="BE13" s="621" t="e">
        <f>IF(B13="","",IF(B13=0,"",IF($BE$8=0,"",VLOOKUP($BF$5,#REF!,DU13,))))</f>
        <v>#REF!</v>
      </c>
      <c r="BF13" s="621"/>
      <c r="BG13" s="621"/>
      <c r="BH13" s="621" t="e">
        <f>IF(B13="","",IF(B13=0,"",IF($BH$8=0,"",VLOOKUP($BF$5,#REF!,DV13,))))</f>
        <v>#REF!</v>
      </c>
      <c r="BI13" s="621"/>
      <c r="BJ13" s="621"/>
      <c r="BK13" s="621" t="e">
        <f>IF(B13="","",IF(B13=0,"",IF($BK$8=0,"",VLOOKUP($BF$5,#REF!,DW13,))))</f>
        <v>#REF!</v>
      </c>
      <c r="BL13" s="621"/>
      <c r="BM13" s="621"/>
      <c r="BS13" s="627"/>
      <c r="BT13" s="627"/>
      <c r="BU13" s="627"/>
      <c r="BV13" s="627"/>
      <c r="BW13" s="627"/>
      <c r="BX13" s="627"/>
      <c r="BY13" s="627"/>
      <c r="BZ13" s="627"/>
      <c r="CA13" s="627"/>
      <c r="CB13" s="627"/>
      <c r="CC13" s="627"/>
      <c r="CD13" s="627"/>
      <c r="CE13" s="627"/>
      <c r="CF13" s="627"/>
      <c r="CG13" s="627"/>
      <c r="CH13" s="627"/>
      <c r="CI13" s="627"/>
      <c r="CJ13" s="627"/>
      <c r="CK13" s="627"/>
      <c r="CL13" s="627"/>
      <c r="CM13" s="627"/>
      <c r="CN13" s="628" t="e">
        <f>VLOOKUP($BF$5,#REF!,DO13,)</f>
        <v>#REF!</v>
      </c>
      <c r="CO13" s="628"/>
      <c r="CP13" s="628"/>
      <c r="CQ13" s="628" t="e">
        <f>VLOOKUP($BF$5,#REF!,DP13,)</f>
        <v>#REF!</v>
      </c>
      <c r="CR13" s="628"/>
      <c r="CS13" s="628"/>
      <c r="CT13" s="628" t="e">
        <f>VLOOKUP($BF$5,#REF!,DQ13,)</f>
        <v>#REF!</v>
      </c>
      <c r="CU13" s="628"/>
      <c r="CV13" s="628"/>
      <c r="CW13" s="628" t="e">
        <f>VLOOKUP($BF$5,#REF!,DO13,)</f>
        <v>#REF!</v>
      </c>
      <c r="CX13" s="628"/>
      <c r="CY13" s="628"/>
      <c r="CZ13" s="628" t="e">
        <f>VLOOKUP($BF$5,#REF!,DP13,)</f>
        <v>#REF!</v>
      </c>
      <c r="DA13" s="628"/>
      <c r="DB13" s="628"/>
      <c r="DC13" s="628" t="e">
        <f>VLOOKUP($BF$5,#REF!,DQ13,)</f>
        <v>#REF!</v>
      </c>
      <c r="DD13" s="628"/>
      <c r="DE13" s="628"/>
      <c r="DH13" s="329">
        <f t="shared" si="2"/>
        <v>16</v>
      </c>
      <c r="DI13" s="329">
        <f t="shared" si="4"/>
        <v>17</v>
      </c>
      <c r="DJ13" s="329">
        <f t="shared" si="4"/>
        <v>18</v>
      </c>
      <c r="DK13" s="329">
        <f t="shared" si="4"/>
        <v>19</v>
      </c>
      <c r="DO13" s="319">
        <v>6</v>
      </c>
      <c r="DP13" s="319">
        <v>7</v>
      </c>
      <c r="DQ13" s="319">
        <v>8</v>
      </c>
      <c r="DT13" s="319">
        <f>IF(B13=0,"",IF(B13="","",VLOOKUP(B13,$EB$10:$EC$30,2,)))</f>
        <v>15</v>
      </c>
      <c r="DU13" s="319">
        <f t="shared" si="1"/>
        <v>16</v>
      </c>
      <c r="DV13" s="319">
        <f t="shared" si="1"/>
        <v>17</v>
      </c>
      <c r="DW13" s="319">
        <f t="shared" si="1"/>
        <v>18</v>
      </c>
      <c r="DY13" s="319">
        <v>4</v>
      </c>
      <c r="DZ13" s="319">
        <v>16</v>
      </c>
      <c r="EB13" s="319">
        <v>4</v>
      </c>
      <c r="EC13" s="319">
        <v>15</v>
      </c>
    </row>
    <row r="14" spans="2:133" ht="15" customHeight="1" x14ac:dyDescent="0.2">
      <c r="B14" s="375">
        <v>5</v>
      </c>
      <c r="C14" s="630" t="str">
        <f>IF(B14="","",IF(B14=0,"",VLOOKUP(B14,ANASAYFA!$D$5:$F$20,2,)))</f>
        <v>T.C. İnkılap Tarihi</v>
      </c>
      <c r="D14" s="630"/>
      <c r="E14" s="630"/>
      <c r="F14" s="630"/>
      <c r="G14" s="630"/>
      <c r="H14" s="630"/>
      <c r="I14" s="630"/>
      <c r="J14" s="630"/>
      <c r="K14" s="630"/>
      <c r="L14" s="630"/>
      <c r="M14" s="630"/>
      <c r="N14" s="630"/>
      <c r="O14" s="630"/>
      <c r="P14" s="630"/>
      <c r="Q14" s="630"/>
      <c r="R14" s="630"/>
      <c r="S14" s="630"/>
      <c r="T14" s="630"/>
      <c r="U14" s="630"/>
      <c r="V14" s="630"/>
      <c r="W14" s="629"/>
      <c r="X14" s="629"/>
      <c r="Y14" s="629"/>
      <c r="Z14" s="629"/>
      <c r="AA14" s="629"/>
      <c r="AB14" s="629"/>
      <c r="AC14" s="621">
        <f>IF(B14="","",IF(B14=0,"",VLOOKUP(B14,ANASAYFA!$D$5:$G$20,4,)))</f>
        <v>2</v>
      </c>
      <c r="AD14" s="621"/>
      <c r="AE14" s="621"/>
      <c r="AF14" s="621">
        <f>IF(B14="","",IF(B14=0,"",VLOOKUP($BQ$1,sonuç!$A$4:$DQ$200,DH14,)))</f>
        <v>2</v>
      </c>
      <c r="AG14" s="621"/>
      <c r="AH14" s="621"/>
      <c r="AI14" s="621" t="str">
        <f>IF(B14="","",IF(B14=0,"",VLOOKUP($BQ$1,sonuç!$A$4:$DQ$200,DI14,)))</f>
        <v>Değerlendirme</v>
      </c>
      <c r="AJ14" s="621"/>
      <c r="AK14" s="621"/>
      <c r="AL14" s="621">
        <f>IF(B14="","",IF(B14=0,"",VLOOKUP($BQ$1,sonuç!$A$4:$DQ$200,DJ14,)))</f>
        <v>0</v>
      </c>
      <c r="AM14" s="621"/>
      <c r="AN14" s="621"/>
      <c r="AO14" s="621"/>
      <c r="AP14" s="621"/>
      <c r="AQ14" s="628" t="str">
        <f t="shared" si="3"/>
        <v/>
      </c>
      <c r="AR14" s="628"/>
      <c r="AS14" s="628"/>
      <c r="AT14" s="628"/>
      <c r="AU14" s="628"/>
      <c r="AV14" s="635" t="str">
        <f>IF(AL14="","",IF(AL14=0,"",VLOOKUP($BQ$1,sonuç!$A$4:$DQ$200,DK14,)/AC14))</f>
        <v/>
      </c>
      <c r="AW14" s="635"/>
      <c r="AX14" s="635"/>
      <c r="AY14" s="635"/>
      <c r="AZ14" s="635"/>
      <c r="BA14" s="323"/>
      <c r="BB14" s="621" t="e">
        <f>IF(B14="","",IF(B14=0,"",IF($BB$8=0,"",VLOOKUP($BF$5,#REF!,DT14,))))</f>
        <v>#REF!</v>
      </c>
      <c r="BC14" s="621"/>
      <c r="BD14" s="621"/>
      <c r="BE14" s="621" t="e">
        <f>IF(B14="","",IF(B14=0,"",IF($BE$8=0,"",VLOOKUP($BF$5,#REF!,DU14,))))</f>
        <v>#REF!</v>
      </c>
      <c r="BF14" s="621"/>
      <c r="BG14" s="621"/>
      <c r="BH14" s="621" t="e">
        <f>IF(B14="","",IF(B14=0,"",IF($BH$8=0,"",VLOOKUP($BF$5,#REF!,DV14,))))</f>
        <v>#REF!</v>
      </c>
      <c r="BI14" s="621"/>
      <c r="BJ14" s="621"/>
      <c r="BK14" s="621" t="e">
        <f>IF(B14="","",IF(B14=0,"",IF($BK$8=0,"",VLOOKUP($BF$5,#REF!,DW14,))))</f>
        <v>#REF!</v>
      </c>
      <c r="BL14" s="621"/>
      <c r="BM14" s="621"/>
      <c r="BS14" s="627"/>
      <c r="BT14" s="627"/>
      <c r="BU14" s="627"/>
      <c r="BV14" s="627"/>
      <c r="BW14" s="627"/>
      <c r="BX14" s="627"/>
      <c r="BY14" s="627"/>
      <c r="BZ14" s="627"/>
      <c r="CA14" s="627"/>
      <c r="CB14" s="627"/>
      <c r="CC14" s="627"/>
      <c r="CD14" s="627"/>
      <c r="CE14" s="627"/>
      <c r="CF14" s="627"/>
      <c r="CG14" s="627"/>
      <c r="CH14" s="627"/>
      <c r="CI14" s="627"/>
      <c r="CJ14" s="627"/>
      <c r="CK14" s="627"/>
      <c r="CL14" s="627"/>
      <c r="CM14" s="627"/>
      <c r="CN14" s="628" t="e">
        <f>VLOOKUP($BF$5,#REF!,DO14,)</f>
        <v>#REF!</v>
      </c>
      <c r="CO14" s="628"/>
      <c r="CP14" s="628"/>
      <c r="CQ14" s="628" t="e">
        <f>VLOOKUP($BF$5,#REF!,DP14,)</f>
        <v>#REF!</v>
      </c>
      <c r="CR14" s="628"/>
      <c r="CS14" s="628"/>
      <c r="CT14" s="628" t="e">
        <f>VLOOKUP($BF$5,#REF!,DQ14,)</f>
        <v>#REF!</v>
      </c>
      <c r="CU14" s="628"/>
      <c r="CV14" s="628"/>
      <c r="CW14" s="628" t="e">
        <f>VLOOKUP($BF$5,#REF!,DO14,)</f>
        <v>#REF!</v>
      </c>
      <c r="CX14" s="628"/>
      <c r="CY14" s="628"/>
      <c r="CZ14" s="628" t="e">
        <f>VLOOKUP($BF$5,#REF!,DP14,)</f>
        <v>#REF!</v>
      </c>
      <c r="DA14" s="628"/>
      <c r="DB14" s="628"/>
      <c r="DC14" s="628" t="e">
        <f>VLOOKUP($BF$5,#REF!,DQ14,)</f>
        <v>#REF!</v>
      </c>
      <c r="DD14" s="628"/>
      <c r="DE14" s="628"/>
      <c r="DH14" s="329">
        <f t="shared" si="2"/>
        <v>20</v>
      </c>
      <c r="DI14" s="329">
        <f t="shared" si="4"/>
        <v>21</v>
      </c>
      <c r="DJ14" s="329">
        <f t="shared" si="4"/>
        <v>22</v>
      </c>
      <c r="DK14" s="329">
        <f t="shared" si="4"/>
        <v>23</v>
      </c>
      <c r="DO14" s="319">
        <v>9</v>
      </c>
      <c r="DP14" s="319">
        <v>10</v>
      </c>
      <c r="DQ14" s="319">
        <v>11</v>
      </c>
      <c r="DT14" s="319">
        <f t="shared" ref="DT14:DT30" si="5">IF(B14=0,"",IF(B14="","",VLOOKUP(B14,$EB$10:$EC$30,2,)))</f>
        <v>19</v>
      </c>
      <c r="DU14" s="319">
        <f t="shared" si="1"/>
        <v>20</v>
      </c>
      <c r="DV14" s="319">
        <f t="shared" si="1"/>
        <v>21</v>
      </c>
      <c r="DW14" s="319">
        <f t="shared" si="1"/>
        <v>22</v>
      </c>
      <c r="DY14" s="319">
        <v>5</v>
      </c>
      <c r="DZ14" s="319">
        <v>20</v>
      </c>
      <c r="EB14" s="319">
        <v>5</v>
      </c>
      <c r="EC14" s="319">
        <v>19</v>
      </c>
    </row>
    <row r="15" spans="2:133" ht="15" customHeight="1" x14ac:dyDescent="0.2">
      <c r="B15" s="375">
        <v>6</v>
      </c>
      <c r="C15" s="630" t="str">
        <f>IF(B15="","",IF(B15=0,"",VLOOKUP(B15,ANASAYFA!$D$5:$F$20,2,)))</f>
        <v>Yabancı Dil</v>
      </c>
      <c r="D15" s="630"/>
      <c r="E15" s="630"/>
      <c r="F15" s="630"/>
      <c r="G15" s="630"/>
      <c r="H15" s="630"/>
      <c r="I15" s="630"/>
      <c r="J15" s="630"/>
      <c r="K15" s="630"/>
      <c r="L15" s="630"/>
      <c r="M15" s="630"/>
      <c r="N15" s="630"/>
      <c r="O15" s="630"/>
      <c r="P15" s="630"/>
      <c r="Q15" s="630"/>
      <c r="R15" s="630"/>
      <c r="S15" s="630"/>
      <c r="T15" s="630"/>
      <c r="U15" s="630"/>
      <c r="V15" s="630"/>
      <c r="W15" s="629"/>
      <c r="X15" s="629"/>
      <c r="Y15" s="629"/>
      <c r="Z15" s="629"/>
      <c r="AA15" s="629"/>
      <c r="AB15" s="629"/>
      <c r="AC15" s="621">
        <f>IF(B15="","",IF(B15=0,"",VLOOKUP(B15,ANASAYFA!$D$5:$G$20,4,)))</f>
        <v>4</v>
      </c>
      <c r="AD15" s="621"/>
      <c r="AE15" s="621"/>
      <c r="AF15" s="621">
        <f>IF(B15="","",IF(B15=0,"",VLOOKUP($BQ$1,sonuç!$A$4:$DQ$200,DH15,)))</f>
        <v>2</v>
      </c>
      <c r="AG15" s="621"/>
      <c r="AH15" s="621"/>
      <c r="AI15" s="621" t="str">
        <f>IF(B15="","",IF(B15=0,"",VLOOKUP($BQ$1,sonuç!$A$4:$DQ$200,DI15,)))</f>
        <v>Değerlendirme</v>
      </c>
      <c r="AJ15" s="621"/>
      <c r="AK15" s="621"/>
      <c r="AL15" s="621">
        <f>IF(B15="","",IF(B15=0,"",VLOOKUP($BQ$1,sonuç!$A$4:$DQ$200,DJ15,)))</f>
        <v>0</v>
      </c>
      <c r="AM15" s="621"/>
      <c r="AN15" s="621"/>
      <c r="AO15" s="621"/>
      <c r="AP15" s="621"/>
      <c r="AQ15" s="628" t="str">
        <f t="shared" si="3"/>
        <v/>
      </c>
      <c r="AR15" s="628"/>
      <c r="AS15" s="628"/>
      <c r="AT15" s="628"/>
      <c r="AU15" s="628"/>
      <c r="AV15" s="635" t="str">
        <f>IF(AL15="","",IF(AL15=0,"",VLOOKUP($BQ$1,sonuç!$A$4:$DQ$200,DK15,)/AC15))</f>
        <v/>
      </c>
      <c r="AW15" s="635"/>
      <c r="AX15" s="635"/>
      <c r="AY15" s="635"/>
      <c r="AZ15" s="635"/>
      <c r="BA15" s="323"/>
      <c r="BB15" s="621" t="e">
        <f>IF(B15="","",IF(B15=0,"",IF($BB$8=0,"",VLOOKUP($BF$5,#REF!,DT15,))))</f>
        <v>#REF!</v>
      </c>
      <c r="BC15" s="621"/>
      <c r="BD15" s="621"/>
      <c r="BE15" s="621" t="e">
        <f>IF(B15="","",IF(B15=0,"",IF($BE$8=0,"",VLOOKUP($BF$5,#REF!,DU15,))))</f>
        <v>#REF!</v>
      </c>
      <c r="BF15" s="621"/>
      <c r="BG15" s="621"/>
      <c r="BH15" s="621" t="e">
        <f>IF(B15="","",IF(B15=0,"",IF($BH$8=0,"",VLOOKUP($BF$5,#REF!,DV15,))))</f>
        <v>#REF!</v>
      </c>
      <c r="BI15" s="621"/>
      <c r="BJ15" s="621"/>
      <c r="BK15" s="621" t="e">
        <f>IF(B15="","",IF(B15=0,"",IF($BK$8=0,"",VLOOKUP($BF$5,#REF!,DW15,))))</f>
        <v>#REF!</v>
      </c>
      <c r="BL15" s="621"/>
      <c r="BM15" s="621"/>
      <c r="BS15" s="627"/>
      <c r="BT15" s="627"/>
      <c r="BU15" s="627"/>
      <c r="BV15" s="627"/>
      <c r="BW15" s="627"/>
      <c r="BX15" s="627"/>
      <c r="BY15" s="627"/>
      <c r="BZ15" s="627"/>
      <c r="CA15" s="627"/>
      <c r="CB15" s="627"/>
      <c r="CC15" s="627"/>
      <c r="CD15" s="627"/>
      <c r="CE15" s="627"/>
      <c r="CF15" s="627"/>
      <c r="CG15" s="627"/>
      <c r="CH15" s="627"/>
      <c r="CI15" s="627"/>
      <c r="CJ15" s="627"/>
      <c r="CK15" s="627"/>
      <c r="CL15" s="627"/>
      <c r="CM15" s="627"/>
      <c r="CN15" s="628" t="e">
        <f>VLOOKUP($BF$5,#REF!,DO15,)</f>
        <v>#REF!</v>
      </c>
      <c r="CO15" s="628"/>
      <c r="CP15" s="628"/>
      <c r="CQ15" s="628" t="e">
        <f>VLOOKUP($BF$5,#REF!,DP15,)</f>
        <v>#REF!</v>
      </c>
      <c r="CR15" s="628"/>
      <c r="CS15" s="628"/>
      <c r="CT15" s="628" t="e">
        <f>VLOOKUP($BF$5,#REF!,DQ15,)</f>
        <v>#REF!</v>
      </c>
      <c r="CU15" s="628"/>
      <c r="CV15" s="628"/>
      <c r="CW15" s="628" t="e">
        <f>VLOOKUP($BF$5,#REF!,DO15,)</f>
        <v>#REF!</v>
      </c>
      <c r="CX15" s="628"/>
      <c r="CY15" s="628"/>
      <c r="CZ15" s="628" t="e">
        <f>VLOOKUP($BF$5,#REF!,DP15,)</f>
        <v>#REF!</v>
      </c>
      <c r="DA15" s="628"/>
      <c r="DB15" s="628"/>
      <c r="DC15" s="628" t="e">
        <f>VLOOKUP($BF$5,#REF!,DQ15,)</f>
        <v>#REF!</v>
      </c>
      <c r="DD15" s="628"/>
      <c r="DE15" s="628"/>
      <c r="DH15" s="329">
        <f t="shared" si="2"/>
        <v>24</v>
      </c>
      <c r="DI15" s="329">
        <f t="shared" si="4"/>
        <v>25</v>
      </c>
      <c r="DJ15" s="329">
        <f t="shared" si="4"/>
        <v>26</v>
      </c>
      <c r="DK15" s="329">
        <f t="shared" si="4"/>
        <v>27</v>
      </c>
      <c r="DO15" s="319">
        <v>12</v>
      </c>
      <c r="DP15" s="319">
        <v>13</v>
      </c>
      <c r="DQ15" s="319">
        <v>14</v>
      </c>
      <c r="DT15" s="319">
        <f t="shared" si="5"/>
        <v>23</v>
      </c>
      <c r="DU15" s="319">
        <f t="shared" si="1"/>
        <v>24</v>
      </c>
      <c r="DV15" s="319">
        <f t="shared" si="1"/>
        <v>25</v>
      </c>
      <c r="DW15" s="319">
        <f t="shared" si="1"/>
        <v>26</v>
      </c>
      <c r="DY15" s="319">
        <v>6</v>
      </c>
      <c r="DZ15" s="319">
        <v>24</v>
      </c>
      <c r="EB15" s="319">
        <v>6</v>
      </c>
      <c r="EC15" s="319">
        <v>23</v>
      </c>
    </row>
    <row r="16" spans="2:133" ht="15" customHeight="1" x14ac:dyDescent="0.2">
      <c r="B16" s="375">
        <v>7</v>
      </c>
      <c r="C16" s="630" t="str">
        <f>IF(B16="","",IF(B16=0,"",VLOOKUP(B16,ANASAYFA!$D$5:$F$20,2,)))</f>
        <v>Din Kül. Ve Ah. Bil.</v>
      </c>
      <c r="D16" s="630"/>
      <c r="E16" s="630"/>
      <c r="F16" s="630"/>
      <c r="G16" s="630"/>
      <c r="H16" s="630"/>
      <c r="I16" s="630"/>
      <c r="J16" s="630"/>
      <c r="K16" s="630"/>
      <c r="L16" s="630"/>
      <c r="M16" s="630"/>
      <c r="N16" s="630"/>
      <c r="O16" s="630"/>
      <c r="P16" s="630"/>
      <c r="Q16" s="630"/>
      <c r="R16" s="630"/>
      <c r="S16" s="630"/>
      <c r="T16" s="630"/>
      <c r="U16" s="630"/>
      <c r="V16" s="630"/>
      <c r="W16" s="629"/>
      <c r="X16" s="629"/>
      <c r="Y16" s="629"/>
      <c r="Z16" s="629"/>
      <c r="AA16" s="629"/>
      <c r="AB16" s="629"/>
      <c r="AC16" s="621">
        <f>IF(B16="","",IF(B16=0,"",VLOOKUP(B16,ANASAYFA!$D$5:$G$20,4,)))</f>
        <v>2</v>
      </c>
      <c r="AD16" s="621"/>
      <c r="AE16" s="621"/>
      <c r="AF16" s="621">
        <f>IF(B16="","",IF(B16=0,"",VLOOKUP($BQ$1,sonuç!$A$4:$DQ$200,DH16,)))</f>
        <v>2</v>
      </c>
      <c r="AG16" s="621"/>
      <c r="AH16" s="621"/>
      <c r="AI16" s="621" t="str">
        <f>IF(B16="","",IF(B16=0,"",VLOOKUP($BQ$1,sonuç!$A$4:$DQ$200,DI16,)))</f>
        <v>Değerlendirme</v>
      </c>
      <c r="AJ16" s="621"/>
      <c r="AK16" s="621"/>
      <c r="AL16" s="621">
        <f>IF(B16="","",IF(B16=0,"",VLOOKUP($BQ$1,sonuç!$A$4:$DQ$200,DJ16,)))</f>
        <v>0</v>
      </c>
      <c r="AM16" s="621"/>
      <c r="AN16" s="621"/>
      <c r="AO16" s="621"/>
      <c r="AP16" s="621"/>
      <c r="AQ16" s="628" t="str">
        <f t="shared" si="3"/>
        <v/>
      </c>
      <c r="AR16" s="628"/>
      <c r="AS16" s="628"/>
      <c r="AT16" s="628"/>
      <c r="AU16" s="628"/>
      <c r="AV16" s="635" t="str">
        <f>IF(AL16="","",IF(AL16=0,"",VLOOKUP($BQ$1,sonuç!$A$4:$DQ$200,DK16,)/AC16))</f>
        <v/>
      </c>
      <c r="AW16" s="635"/>
      <c r="AX16" s="635"/>
      <c r="AY16" s="635"/>
      <c r="AZ16" s="635"/>
      <c r="BA16" s="323"/>
      <c r="BB16" s="621" t="e">
        <f>IF(B16="","",IF(B16=0,"",IF($BB$8=0,"",VLOOKUP($BF$5,#REF!,DT16,))))</f>
        <v>#REF!</v>
      </c>
      <c r="BC16" s="621"/>
      <c r="BD16" s="621"/>
      <c r="BE16" s="621" t="e">
        <f>IF(B16="","",IF(B16=0,"",IF($BE$8=0,"",VLOOKUP($BF$5,#REF!,DU16,))))</f>
        <v>#REF!</v>
      </c>
      <c r="BF16" s="621"/>
      <c r="BG16" s="621"/>
      <c r="BH16" s="621" t="e">
        <f>IF(B16="","",IF(B16=0,"",IF($BH$8=0,"",VLOOKUP($BF$5,#REF!,DV16,))))</f>
        <v>#REF!</v>
      </c>
      <c r="BI16" s="621"/>
      <c r="BJ16" s="621"/>
      <c r="BK16" s="621" t="e">
        <f>IF(B16="","",IF(B16=0,"",IF($BK$8=0,"",VLOOKUP($BF$5,#REF!,DW16,))))</f>
        <v>#REF!</v>
      </c>
      <c r="BL16" s="621"/>
      <c r="BM16" s="621"/>
      <c r="BS16" s="627"/>
      <c r="BT16" s="627"/>
      <c r="BU16" s="627"/>
      <c r="BV16" s="627"/>
      <c r="BW16" s="627"/>
      <c r="BX16" s="627"/>
      <c r="BY16" s="627"/>
      <c r="BZ16" s="627"/>
      <c r="CA16" s="627"/>
      <c r="CB16" s="627"/>
      <c r="CC16" s="627"/>
      <c r="CD16" s="627"/>
      <c r="CE16" s="627"/>
      <c r="CF16" s="627"/>
      <c r="CG16" s="627"/>
      <c r="CH16" s="627"/>
      <c r="CI16" s="627"/>
      <c r="CJ16" s="627"/>
      <c r="CK16" s="627"/>
      <c r="CL16" s="627"/>
      <c r="CM16" s="627"/>
      <c r="CN16" s="628" t="e">
        <f>VLOOKUP($BF$5,#REF!,DO16,)</f>
        <v>#REF!</v>
      </c>
      <c r="CO16" s="628"/>
      <c r="CP16" s="628"/>
      <c r="CQ16" s="628" t="e">
        <f>VLOOKUP($BF$5,#REF!,DP16,)</f>
        <v>#REF!</v>
      </c>
      <c r="CR16" s="628"/>
      <c r="CS16" s="628"/>
      <c r="CT16" s="628" t="e">
        <f>VLOOKUP($BF$5,#REF!,DQ16,)</f>
        <v>#REF!</v>
      </c>
      <c r="CU16" s="628"/>
      <c r="CV16" s="628"/>
      <c r="CW16" s="628" t="e">
        <f>VLOOKUP($BF$5,#REF!,DO16,)</f>
        <v>#REF!</v>
      </c>
      <c r="CX16" s="628"/>
      <c r="CY16" s="628"/>
      <c r="CZ16" s="628" t="e">
        <f>VLOOKUP($BF$5,#REF!,DP16,)</f>
        <v>#REF!</v>
      </c>
      <c r="DA16" s="628"/>
      <c r="DB16" s="628"/>
      <c r="DC16" s="628" t="e">
        <f>VLOOKUP($BF$5,#REF!,DQ16,)</f>
        <v>#REF!</v>
      </c>
      <c r="DD16" s="628"/>
      <c r="DE16" s="628"/>
      <c r="DH16" s="329">
        <f t="shared" si="2"/>
        <v>28</v>
      </c>
      <c r="DI16" s="329">
        <f t="shared" si="4"/>
        <v>29</v>
      </c>
      <c r="DJ16" s="329">
        <f t="shared" si="4"/>
        <v>30</v>
      </c>
      <c r="DK16" s="329">
        <f t="shared" si="4"/>
        <v>31</v>
      </c>
      <c r="DO16" s="319">
        <v>15</v>
      </c>
      <c r="DP16" s="319">
        <v>16</v>
      </c>
      <c r="DQ16" s="319">
        <v>17</v>
      </c>
      <c r="DT16" s="319">
        <f t="shared" si="5"/>
        <v>27</v>
      </c>
      <c r="DU16" s="319">
        <f t="shared" si="1"/>
        <v>28</v>
      </c>
      <c r="DV16" s="319">
        <f t="shared" si="1"/>
        <v>29</v>
      </c>
      <c r="DW16" s="319">
        <f t="shared" si="1"/>
        <v>30</v>
      </c>
      <c r="DY16" s="319">
        <v>7</v>
      </c>
      <c r="DZ16" s="319">
        <v>28</v>
      </c>
      <c r="EB16" s="319">
        <v>7</v>
      </c>
      <c r="EC16" s="319">
        <v>27</v>
      </c>
    </row>
    <row r="17" spans="2:133" ht="15" customHeight="1" x14ac:dyDescent="0.2">
      <c r="B17" s="375">
        <v>8</v>
      </c>
      <c r="C17" s="630" t="str">
        <f>IF(B17="","",IF(B17=0,"",VLOOKUP(B17,ANASAYFA!$D$5:$F$20,2,)))</f>
        <v>Görsel Sanatlar</v>
      </c>
      <c r="D17" s="630"/>
      <c r="E17" s="630"/>
      <c r="F17" s="630"/>
      <c r="G17" s="630"/>
      <c r="H17" s="630"/>
      <c r="I17" s="630"/>
      <c r="J17" s="630"/>
      <c r="K17" s="630"/>
      <c r="L17" s="630"/>
      <c r="M17" s="630"/>
      <c r="N17" s="630"/>
      <c r="O17" s="630"/>
      <c r="P17" s="630"/>
      <c r="Q17" s="630"/>
      <c r="R17" s="630"/>
      <c r="S17" s="630"/>
      <c r="T17" s="630"/>
      <c r="U17" s="630"/>
      <c r="V17" s="630"/>
      <c r="W17" s="629"/>
      <c r="X17" s="629"/>
      <c r="Y17" s="629"/>
      <c r="Z17" s="629"/>
      <c r="AA17" s="629"/>
      <c r="AB17" s="629"/>
      <c r="AC17" s="621">
        <f>IF(B17="","",IF(B17=0,"",VLOOKUP(B17,ANASAYFA!$D$5:$G$20,4,)))</f>
        <v>1</v>
      </c>
      <c r="AD17" s="621"/>
      <c r="AE17" s="621"/>
      <c r="AF17" s="621" t="str">
        <f>IF(B17="","",IF(B17=0,"",VLOOKUP($BQ$1,sonuç!$A$4:$DQ$200,DH17,)))</f>
        <v/>
      </c>
      <c r="AG17" s="621"/>
      <c r="AH17" s="621"/>
      <c r="AI17" s="621" t="str">
        <f>IF(B17="","",IF(B17=0,"",VLOOKUP($BQ$1,sonuç!$A$4:$DQ$200,DI17,)))</f>
        <v>Değerlendirme</v>
      </c>
      <c r="AJ17" s="621"/>
      <c r="AK17" s="621"/>
      <c r="AL17" s="621">
        <f>IF(B17="","",IF(B17=0,"",VLOOKUP($BQ$1,sonuç!$A$4:$DQ$200,DJ17,)))</f>
        <v>0</v>
      </c>
      <c r="AM17" s="621"/>
      <c r="AN17" s="621"/>
      <c r="AO17" s="621"/>
      <c r="AP17" s="621"/>
      <c r="AQ17" s="628" t="str">
        <f t="shared" si="3"/>
        <v/>
      </c>
      <c r="AR17" s="628"/>
      <c r="AS17" s="628"/>
      <c r="AT17" s="628"/>
      <c r="AU17" s="628"/>
      <c r="AV17" s="635" t="str">
        <f>IF(AL17="","",IF(AL17=0,"",VLOOKUP($BQ$1,sonuç!$A$4:$DQ$200,DK17,)/AC17))</f>
        <v/>
      </c>
      <c r="AW17" s="635"/>
      <c r="AX17" s="635"/>
      <c r="AY17" s="635"/>
      <c r="AZ17" s="635"/>
      <c r="BA17" s="323"/>
      <c r="BB17" s="621" t="e">
        <f>IF(B17="","",IF(B17=0,"",IF($BB$8=0,"",VLOOKUP($BF$5,#REF!,DT17,))))</f>
        <v>#REF!</v>
      </c>
      <c r="BC17" s="621"/>
      <c r="BD17" s="621"/>
      <c r="BE17" s="621" t="e">
        <f>IF(B17="","",IF(B17=0,"",IF($BE$8=0,"",VLOOKUP($BF$5,#REF!,DU17,))))</f>
        <v>#REF!</v>
      </c>
      <c r="BF17" s="621"/>
      <c r="BG17" s="621"/>
      <c r="BH17" s="621" t="e">
        <f>IF(B17="","",IF(B17=0,"",IF($BH$8=0,"",VLOOKUP($BF$5,#REF!,DV17,))))</f>
        <v>#REF!</v>
      </c>
      <c r="BI17" s="621"/>
      <c r="BJ17" s="621"/>
      <c r="BK17" s="621" t="e">
        <f>IF(B17="","",IF(B17=0,"",IF($BK$8=0,"",VLOOKUP($BF$5,#REF!,DW17,))))</f>
        <v>#REF!</v>
      </c>
      <c r="BL17" s="621"/>
      <c r="BM17" s="621"/>
      <c r="BS17" s="627"/>
      <c r="BT17" s="627"/>
      <c r="BU17" s="627"/>
      <c r="BV17" s="627"/>
      <c r="BW17" s="627"/>
      <c r="BX17" s="627"/>
      <c r="BY17" s="627"/>
      <c r="BZ17" s="627"/>
      <c r="CA17" s="627"/>
      <c r="CB17" s="627"/>
      <c r="CC17" s="627"/>
      <c r="CD17" s="627"/>
      <c r="CE17" s="627"/>
      <c r="CF17" s="627"/>
      <c r="CG17" s="627"/>
      <c r="CH17" s="627"/>
      <c r="CI17" s="627"/>
      <c r="CJ17" s="627"/>
      <c r="CK17" s="627"/>
      <c r="CL17" s="627"/>
      <c r="CM17" s="627"/>
      <c r="CN17" s="628" t="e">
        <f>VLOOKUP($BF$5,#REF!,DO17,)</f>
        <v>#REF!</v>
      </c>
      <c r="CO17" s="628"/>
      <c r="CP17" s="628"/>
      <c r="CQ17" s="628" t="e">
        <f>VLOOKUP($BF$5,#REF!,DP17,)</f>
        <v>#REF!</v>
      </c>
      <c r="CR17" s="628"/>
      <c r="CS17" s="628"/>
      <c r="CT17" s="628" t="e">
        <f>VLOOKUP($BF$5,#REF!,DQ17,)</f>
        <v>#REF!</v>
      </c>
      <c r="CU17" s="628"/>
      <c r="CV17" s="628"/>
      <c r="CW17" s="628" t="e">
        <f>VLOOKUP($BF$5,#REF!,DO17,)</f>
        <v>#REF!</v>
      </c>
      <c r="CX17" s="628"/>
      <c r="CY17" s="628"/>
      <c r="CZ17" s="628" t="e">
        <f>VLOOKUP($BF$5,#REF!,DP17,)</f>
        <v>#REF!</v>
      </c>
      <c r="DA17" s="628"/>
      <c r="DB17" s="628"/>
      <c r="DC17" s="628" t="e">
        <f>VLOOKUP($BF$5,#REF!,DQ17,)</f>
        <v>#REF!</v>
      </c>
      <c r="DD17" s="628"/>
      <c r="DE17" s="628"/>
      <c r="DH17" s="329">
        <f t="shared" si="2"/>
        <v>32</v>
      </c>
      <c r="DI17" s="329">
        <f t="shared" si="4"/>
        <v>33</v>
      </c>
      <c r="DJ17" s="329">
        <f t="shared" si="4"/>
        <v>34</v>
      </c>
      <c r="DK17" s="329">
        <f t="shared" si="4"/>
        <v>35</v>
      </c>
      <c r="DO17" s="319">
        <v>18</v>
      </c>
      <c r="DP17" s="319">
        <v>19</v>
      </c>
      <c r="DQ17" s="319">
        <v>20</v>
      </c>
      <c r="DT17" s="319">
        <f t="shared" si="5"/>
        <v>31</v>
      </c>
      <c r="DU17" s="319">
        <f t="shared" si="1"/>
        <v>32</v>
      </c>
      <c r="DV17" s="319">
        <f t="shared" si="1"/>
        <v>33</v>
      </c>
      <c r="DW17" s="319">
        <f t="shared" si="1"/>
        <v>34</v>
      </c>
      <c r="DY17" s="319">
        <v>8</v>
      </c>
      <c r="DZ17" s="319">
        <v>32</v>
      </c>
      <c r="EB17" s="319">
        <v>8</v>
      </c>
      <c r="EC17" s="319">
        <v>31</v>
      </c>
    </row>
    <row r="18" spans="2:133" ht="15" customHeight="1" x14ac:dyDescent="0.2">
      <c r="B18" s="375">
        <v>9</v>
      </c>
      <c r="C18" s="630" t="str">
        <f>IF(B18="","",IF(B18=0,"",VLOOKUP(B18,ANASAYFA!$D$5:$F$20,2,)))</f>
        <v>Müzik</v>
      </c>
      <c r="D18" s="630"/>
      <c r="E18" s="630"/>
      <c r="F18" s="630"/>
      <c r="G18" s="630"/>
      <c r="H18" s="630"/>
      <c r="I18" s="630"/>
      <c r="J18" s="630"/>
      <c r="K18" s="630"/>
      <c r="L18" s="630"/>
      <c r="M18" s="630"/>
      <c r="N18" s="630"/>
      <c r="O18" s="630"/>
      <c r="P18" s="630"/>
      <c r="Q18" s="630"/>
      <c r="R18" s="630"/>
      <c r="S18" s="630"/>
      <c r="T18" s="630"/>
      <c r="U18" s="630"/>
      <c r="V18" s="630"/>
      <c r="W18" s="629"/>
      <c r="X18" s="629"/>
      <c r="Y18" s="629"/>
      <c r="Z18" s="629"/>
      <c r="AA18" s="629"/>
      <c r="AB18" s="629"/>
      <c r="AC18" s="621">
        <f>IF(B18="","",IF(B18=0,"",VLOOKUP(B18,ANASAYFA!$D$5:$G$20,4,)))</f>
        <v>1</v>
      </c>
      <c r="AD18" s="621"/>
      <c r="AE18" s="621"/>
      <c r="AF18" s="621">
        <f>IF(B18="","",IF(B18=0,"",VLOOKUP($BQ$1,sonuç!$A$4:$DQ$200,DH18,)))</f>
        <v>2</v>
      </c>
      <c r="AG18" s="621"/>
      <c r="AH18" s="621"/>
      <c r="AI18" s="621" t="str">
        <f>IF(B18="","",IF(B18=0,"",VLOOKUP($BQ$1,sonuç!$A$4:$DQ$200,DI18,)))</f>
        <v>Değerlendirme</v>
      </c>
      <c r="AJ18" s="621"/>
      <c r="AK18" s="621"/>
      <c r="AL18" s="621">
        <f>IF(B18="","",IF(B18=0,"",VLOOKUP($BQ$1,sonuç!$A$4:$DQ$200,DJ18,)))</f>
        <v>0</v>
      </c>
      <c r="AM18" s="621"/>
      <c r="AN18" s="621"/>
      <c r="AO18" s="621"/>
      <c r="AP18" s="621"/>
      <c r="AQ18" s="628" t="str">
        <f t="shared" si="3"/>
        <v/>
      </c>
      <c r="AR18" s="628"/>
      <c r="AS18" s="628"/>
      <c r="AT18" s="628"/>
      <c r="AU18" s="628"/>
      <c r="AV18" s="635" t="str">
        <f>IF(AL18="","",IF(AL18=0,"",VLOOKUP($BQ$1,sonuç!$A$4:$DQ$200,DK18,)/AC18))</f>
        <v/>
      </c>
      <c r="AW18" s="635"/>
      <c r="AX18" s="635"/>
      <c r="AY18" s="635"/>
      <c r="AZ18" s="635"/>
      <c r="BA18" s="323"/>
      <c r="BB18" s="621" t="e">
        <f>IF(B18="","",IF(B18=0,"",IF($BB$8=0,"",VLOOKUP($BF$5,#REF!,DT18,))))</f>
        <v>#REF!</v>
      </c>
      <c r="BC18" s="621"/>
      <c r="BD18" s="621"/>
      <c r="BE18" s="621" t="e">
        <f>IF(B18="","",IF(B18=0,"",IF($BE$8=0,"",VLOOKUP($BF$5,#REF!,DU18,))))</f>
        <v>#REF!</v>
      </c>
      <c r="BF18" s="621"/>
      <c r="BG18" s="621"/>
      <c r="BH18" s="621" t="e">
        <f>IF(B18="","",IF(B18=0,"",IF($BH$8=0,"",VLOOKUP($BF$5,#REF!,DV18,))))</f>
        <v>#REF!</v>
      </c>
      <c r="BI18" s="621"/>
      <c r="BJ18" s="621"/>
      <c r="BK18" s="621" t="e">
        <f>IF(B18="","",IF(B18=0,"",IF($BK$8=0,"",VLOOKUP($BF$5,#REF!,DW18,))))</f>
        <v>#REF!</v>
      </c>
      <c r="BL18" s="621"/>
      <c r="BM18" s="621"/>
      <c r="BS18" s="627"/>
      <c r="BT18" s="627"/>
      <c r="BU18" s="627"/>
      <c r="BV18" s="627"/>
      <c r="BW18" s="627"/>
      <c r="BX18" s="627"/>
      <c r="BY18" s="627"/>
      <c r="BZ18" s="627"/>
      <c r="CA18" s="627"/>
      <c r="CB18" s="627"/>
      <c r="CC18" s="627"/>
      <c r="CD18" s="627"/>
      <c r="CE18" s="627"/>
      <c r="CF18" s="627"/>
      <c r="CG18" s="627"/>
      <c r="CH18" s="627"/>
      <c r="CI18" s="627"/>
      <c r="CJ18" s="627"/>
      <c r="CK18" s="627"/>
      <c r="CL18" s="627"/>
      <c r="CM18" s="627"/>
      <c r="CN18" s="628" t="e">
        <f>VLOOKUP($BF$5,#REF!,DO18,)</f>
        <v>#REF!</v>
      </c>
      <c r="CO18" s="628"/>
      <c r="CP18" s="628"/>
      <c r="CQ18" s="628" t="e">
        <f>VLOOKUP($BF$5,#REF!,DP18,)</f>
        <v>#REF!</v>
      </c>
      <c r="CR18" s="628"/>
      <c r="CS18" s="628"/>
      <c r="CT18" s="628" t="e">
        <f>VLOOKUP($BF$5,#REF!,DQ18,)</f>
        <v>#REF!</v>
      </c>
      <c r="CU18" s="628"/>
      <c r="CV18" s="628"/>
      <c r="CW18" s="628" t="e">
        <f>VLOOKUP($BF$5,#REF!,DO18,)</f>
        <v>#REF!</v>
      </c>
      <c r="CX18" s="628"/>
      <c r="CY18" s="628"/>
      <c r="CZ18" s="628" t="e">
        <f>VLOOKUP($BF$5,#REF!,DP18,)</f>
        <v>#REF!</v>
      </c>
      <c r="DA18" s="628"/>
      <c r="DB18" s="628"/>
      <c r="DC18" s="628" t="e">
        <f>VLOOKUP($BF$5,#REF!,DQ18,)</f>
        <v>#REF!</v>
      </c>
      <c r="DD18" s="628"/>
      <c r="DE18" s="628"/>
      <c r="DH18" s="329">
        <f t="shared" si="2"/>
        <v>36</v>
      </c>
      <c r="DI18" s="329">
        <f t="shared" si="4"/>
        <v>37</v>
      </c>
      <c r="DJ18" s="329">
        <f t="shared" si="4"/>
        <v>38</v>
      </c>
      <c r="DK18" s="329">
        <f t="shared" si="4"/>
        <v>39</v>
      </c>
      <c r="DO18" s="319">
        <v>21</v>
      </c>
      <c r="DP18" s="319">
        <v>22</v>
      </c>
      <c r="DQ18" s="319">
        <v>23</v>
      </c>
      <c r="DT18" s="319">
        <f t="shared" si="5"/>
        <v>35</v>
      </c>
      <c r="DU18" s="319">
        <f t="shared" si="1"/>
        <v>36</v>
      </c>
      <c r="DV18" s="319">
        <f t="shared" si="1"/>
        <v>37</v>
      </c>
      <c r="DW18" s="319">
        <f t="shared" si="1"/>
        <v>38</v>
      </c>
      <c r="DY18" s="319">
        <v>9</v>
      </c>
      <c r="DZ18" s="319">
        <v>36</v>
      </c>
      <c r="EB18" s="319">
        <v>9</v>
      </c>
      <c r="EC18" s="319">
        <v>35</v>
      </c>
    </row>
    <row r="19" spans="2:133" ht="15" customHeight="1" x14ac:dyDescent="0.2">
      <c r="B19" s="375">
        <v>10</v>
      </c>
      <c r="C19" s="630" t="str">
        <f>IF(B19="","",IF(B19=0,"",VLOOKUP(B19,ANASAYFA!$D$5:$F$20,2,)))</f>
        <v>Beden  Eğitimi ve Spor</v>
      </c>
      <c r="D19" s="630"/>
      <c r="E19" s="630"/>
      <c r="F19" s="630"/>
      <c r="G19" s="630"/>
      <c r="H19" s="630"/>
      <c r="I19" s="630"/>
      <c r="J19" s="630"/>
      <c r="K19" s="630"/>
      <c r="L19" s="630"/>
      <c r="M19" s="630"/>
      <c r="N19" s="630"/>
      <c r="O19" s="630"/>
      <c r="P19" s="630"/>
      <c r="Q19" s="630"/>
      <c r="R19" s="630"/>
      <c r="S19" s="630"/>
      <c r="T19" s="630"/>
      <c r="U19" s="630"/>
      <c r="V19" s="630"/>
      <c r="W19" s="629"/>
      <c r="X19" s="629"/>
      <c r="Y19" s="629"/>
      <c r="Z19" s="629"/>
      <c r="AA19" s="629"/>
      <c r="AB19" s="629"/>
      <c r="AC19" s="621">
        <f>IF(B19="","",IF(B19=0,"",VLOOKUP(B19,ANASAYFA!$D$5:$G$20,4,)))</f>
        <v>2</v>
      </c>
      <c r="AD19" s="621"/>
      <c r="AE19" s="621"/>
      <c r="AF19" s="621">
        <f>IF(B19="","",IF(B19=0,"",VLOOKUP($BQ$1,sonuç!$A$4:$DQ$200,DH19,)))</f>
        <v>2</v>
      </c>
      <c r="AG19" s="621"/>
      <c r="AH19" s="621"/>
      <c r="AI19" s="621" t="str">
        <f>IF(B19="","",IF(B19=0,"",VLOOKUP($BQ$1,sonuç!$A$4:$DQ$200,DI19,)))</f>
        <v>Değerlendirme</v>
      </c>
      <c r="AJ19" s="621"/>
      <c r="AK19" s="621"/>
      <c r="AL19" s="621">
        <f>IF(B19="","",IF(B19=0,"",VLOOKUP($BQ$1,sonuç!$A$4:$DQ$200,DJ19,)))</f>
        <v>0</v>
      </c>
      <c r="AM19" s="621"/>
      <c r="AN19" s="621"/>
      <c r="AO19" s="621"/>
      <c r="AP19" s="621"/>
      <c r="AQ19" s="628" t="str">
        <f t="shared" si="3"/>
        <v/>
      </c>
      <c r="AR19" s="628"/>
      <c r="AS19" s="628"/>
      <c r="AT19" s="628"/>
      <c r="AU19" s="628"/>
      <c r="AV19" s="635" t="str">
        <f>IF(AL19="","",IF(AL19=0,"",VLOOKUP($BQ$1,sonuç!$A$4:$DQ$200,DK19,)/AC19))</f>
        <v/>
      </c>
      <c r="AW19" s="635"/>
      <c r="AX19" s="635"/>
      <c r="AY19" s="635"/>
      <c r="AZ19" s="635"/>
      <c r="BA19" s="323"/>
      <c r="BB19" s="621" t="e">
        <f>IF(B19="","",IF(B19=0,"",IF($BB$8=0,"",VLOOKUP($BF$5,#REF!,DT19,))))</f>
        <v>#REF!</v>
      </c>
      <c r="BC19" s="621"/>
      <c r="BD19" s="621"/>
      <c r="BE19" s="621" t="e">
        <f>IF(B19="","",IF(B19=0,"",IF($BE$8=0,"",VLOOKUP($BF$5,#REF!,DU19,))))</f>
        <v>#REF!</v>
      </c>
      <c r="BF19" s="621"/>
      <c r="BG19" s="621"/>
      <c r="BH19" s="621" t="e">
        <f>IF(B19="","",IF(B19=0,"",IF($BH$8=0,"",VLOOKUP($BF$5,#REF!,DV19,))))</f>
        <v>#REF!</v>
      </c>
      <c r="BI19" s="621"/>
      <c r="BJ19" s="621"/>
      <c r="BK19" s="621" t="e">
        <f>IF(B19="","",IF(B19=0,"",IF($BK$8=0,"",VLOOKUP($BF$5,#REF!,DW19,))))</f>
        <v>#REF!</v>
      </c>
      <c r="BL19" s="621"/>
      <c r="BM19" s="621"/>
      <c r="BS19" s="627"/>
      <c r="BT19" s="627"/>
      <c r="BU19" s="627"/>
      <c r="BV19" s="627"/>
      <c r="BW19" s="627"/>
      <c r="BX19" s="627"/>
      <c r="BY19" s="627"/>
      <c r="BZ19" s="627"/>
      <c r="CA19" s="627"/>
      <c r="CB19" s="627"/>
      <c r="CC19" s="627"/>
      <c r="CD19" s="627"/>
      <c r="CE19" s="627"/>
      <c r="CF19" s="627"/>
      <c r="CG19" s="627"/>
      <c r="CH19" s="627"/>
      <c r="CI19" s="627"/>
      <c r="CJ19" s="627"/>
      <c r="CK19" s="627"/>
      <c r="CL19" s="627"/>
      <c r="CM19" s="627"/>
      <c r="CN19" s="628" t="e">
        <f>VLOOKUP($BF$5,#REF!,DO19,)</f>
        <v>#REF!</v>
      </c>
      <c r="CO19" s="628"/>
      <c r="CP19" s="628"/>
      <c r="CQ19" s="628" t="e">
        <f>VLOOKUP($BF$5,#REF!,DP19,)</f>
        <v>#REF!</v>
      </c>
      <c r="CR19" s="628"/>
      <c r="CS19" s="628"/>
      <c r="CT19" s="628" t="e">
        <f>VLOOKUP($BF$5,#REF!,DQ19,)</f>
        <v>#REF!</v>
      </c>
      <c r="CU19" s="628"/>
      <c r="CV19" s="628"/>
      <c r="CW19" s="628" t="e">
        <f>VLOOKUP($BF$5,#REF!,DO19,)</f>
        <v>#REF!</v>
      </c>
      <c r="CX19" s="628"/>
      <c r="CY19" s="628"/>
      <c r="CZ19" s="628" t="e">
        <f>VLOOKUP($BF$5,#REF!,DP19,)</f>
        <v>#REF!</v>
      </c>
      <c r="DA19" s="628"/>
      <c r="DB19" s="628"/>
      <c r="DC19" s="628" t="e">
        <f>VLOOKUP($BF$5,#REF!,DQ19,)</f>
        <v>#REF!</v>
      </c>
      <c r="DD19" s="628"/>
      <c r="DE19" s="628"/>
      <c r="DH19" s="329">
        <f t="shared" si="2"/>
        <v>40</v>
      </c>
      <c r="DI19" s="329">
        <f t="shared" si="4"/>
        <v>41</v>
      </c>
      <c r="DJ19" s="329">
        <f t="shared" si="4"/>
        <v>42</v>
      </c>
      <c r="DK19" s="329">
        <f t="shared" si="4"/>
        <v>43</v>
      </c>
      <c r="DO19" s="319">
        <v>24</v>
      </c>
      <c r="DP19" s="319">
        <v>25</v>
      </c>
      <c r="DQ19" s="319">
        <v>26</v>
      </c>
      <c r="DT19" s="319">
        <f t="shared" si="5"/>
        <v>39</v>
      </c>
      <c r="DU19" s="319">
        <f t="shared" si="1"/>
        <v>40</v>
      </c>
      <c r="DV19" s="319">
        <f t="shared" si="1"/>
        <v>41</v>
      </c>
      <c r="DW19" s="319">
        <f t="shared" si="1"/>
        <v>42</v>
      </c>
      <c r="DY19" s="319">
        <v>10</v>
      </c>
      <c r="DZ19" s="319">
        <v>40</v>
      </c>
      <c r="EB19" s="319">
        <v>10</v>
      </c>
      <c r="EC19" s="319">
        <v>39</v>
      </c>
    </row>
    <row r="20" spans="2:133" ht="15" customHeight="1" x14ac:dyDescent="0.2">
      <c r="B20" s="375">
        <v>11</v>
      </c>
      <c r="C20" s="630" t="str">
        <f>IF(B20="","",IF(B20=0,"",VLOOKUP(B20,ANASAYFA!$D$5:$F$20,2,)))</f>
        <v>Teknoloji Tasarım</v>
      </c>
      <c r="D20" s="630"/>
      <c r="E20" s="630"/>
      <c r="F20" s="630"/>
      <c r="G20" s="630"/>
      <c r="H20" s="630"/>
      <c r="I20" s="630"/>
      <c r="J20" s="630"/>
      <c r="K20" s="630"/>
      <c r="L20" s="630"/>
      <c r="M20" s="630"/>
      <c r="N20" s="630"/>
      <c r="O20" s="630"/>
      <c r="P20" s="630"/>
      <c r="Q20" s="630"/>
      <c r="R20" s="630"/>
      <c r="S20" s="630"/>
      <c r="T20" s="630"/>
      <c r="U20" s="630"/>
      <c r="V20" s="630"/>
      <c r="W20" s="639"/>
      <c r="X20" s="629"/>
      <c r="Y20" s="629"/>
      <c r="Z20" s="629"/>
      <c r="AA20" s="629"/>
      <c r="AB20" s="629"/>
      <c r="AC20" s="621">
        <f>IF(B20="","",IF(B20=0,"",VLOOKUP(B20,ANASAYFA!$D$5:$G$20,4,)))</f>
        <v>2</v>
      </c>
      <c r="AD20" s="621"/>
      <c r="AE20" s="621"/>
      <c r="AF20" s="621">
        <f>IF(B20="","",IF(B20=0,"",VLOOKUP($BQ$1,sonuç!$A$4:$DQ$200,DH20,)))</f>
        <v>2</v>
      </c>
      <c r="AG20" s="621"/>
      <c r="AH20" s="621"/>
      <c r="AI20" s="621" t="str">
        <f>IF(B20="","",IF(B20=0,"",VLOOKUP($BQ$1,sonuç!$A$4:$DQ$200,DI20,)))</f>
        <v>Değerlendirme</v>
      </c>
      <c r="AJ20" s="621"/>
      <c r="AK20" s="621"/>
      <c r="AL20" s="621">
        <f>IF(B20="","",IF(B20=0,"",VLOOKUP($BQ$1,sonuç!$A$4:$DQ$200,DJ20,)))</f>
        <v>0</v>
      </c>
      <c r="AM20" s="621"/>
      <c r="AN20" s="621"/>
      <c r="AO20" s="621"/>
      <c r="AP20" s="621"/>
      <c r="AQ20" s="628" t="str">
        <f t="shared" si="3"/>
        <v/>
      </c>
      <c r="AR20" s="628"/>
      <c r="AS20" s="628"/>
      <c r="AT20" s="628"/>
      <c r="AU20" s="628"/>
      <c r="AV20" s="635" t="str">
        <f>IF(AL20="","",IF(AL20=0,"",VLOOKUP($BQ$1,sonuç!$A$4:$DQ$200,DK20,)/AC20))</f>
        <v/>
      </c>
      <c r="AW20" s="635"/>
      <c r="AX20" s="635"/>
      <c r="AY20" s="635"/>
      <c r="AZ20" s="635"/>
      <c r="BA20" s="323"/>
      <c r="BB20" s="621" t="e">
        <f>IF(B20="","",IF(B20=0,"",IF($BB$8=0,"",VLOOKUP($BF$5,#REF!,DT20,))))</f>
        <v>#REF!</v>
      </c>
      <c r="BC20" s="621"/>
      <c r="BD20" s="621"/>
      <c r="BE20" s="621" t="e">
        <f>IF(B20="","",IF(B20=0,"",IF($BE$8=0,"",VLOOKUP($BF$5,#REF!,DU20,))))</f>
        <v>#REF!</v>
      </c>
      <c r="BF20" s="621"/>
      <c r="BG20" s="621"/>
      <c r="BH20" s="621" t="e">
        <f>IF(B20="","",IF(B20=0,"",IF($BH$8=0,"",VLOOKUP($BF$5,#REF!,DV20,))))</f>
        <v>#REF!</v>
      </c>
      <c r="BI20" s="621"/>
      <c r="BJ20" s="621"/>
      <c r="BK20" s="621" t="e">
        <f>IF(B20="","",IF(B20=0,"",IF($BK$8=0,"",VLOOKUP($BF$5,#REF!,DW20,))))</f>
        <v>#REF!</v>
      </c>
      <c r="BL20" s="621"/>
      <c r="BM20" s="621"/>
      <c r="BS20" s="627"/>
      <c r="BT20" s="627"/>
      <c r="BU20" s="627"/>
      <c r="BV20" s="627"/>
      <c r="BW20" s="627"/>
      <c r="BX20" s="627"/>
      <c r="BY20" s="627"/>
      <c r="BZ20" s="627"/>
      <c r="CA20" s="627"/>
      <c r="CB20" s="627"/>
      <c r="CC20" s="627"/>
      <c r="CD20" s="627"/>
      <c r="CE20" s="627"/>
      <c r="CF20" s="627"/>
      <c r="CG20" s="627"/>
      <c r="CH20" s="627"/>
      <c r="CI20" s="627"/>
      <c r="CJ20" s="627"/>
      <c r="CK20" s="627"/>
      <c r="CL20" s="627"/>
      <c r="CM20" s="627"/>
      <c r="CN20" s="628" t="e">
        <f>VLOOKUP($BF$5,#REF!,DO20,)</f>
        <v>#REF!</v>
      </c>
      <c r="CO20" s="628"/>
      <c r="CP20" s="628"/>
      <c r="CQ20" s="628" t="e">
        <f>VLOOKUP($BF$5,#REF!,DP20,)</f>
        <v>#REF!</v>
      </c>
      <c r="CR20" s="628"/>
      <c r="CS20" s="628"/>
      <c r="CT20" s="628" t="e">
        <f>VLOOKUP($BF$5,#REF!,DQ20,)</f>
        <v>#REF!</v>
      </c>
      <c r="CU20" s="628"/>
      <c r="CV20" s="628"/>
      <c r="CW20" s="628" t="e">
        <f>VLOOKUP($BF$5,#REF!,DO20,)</f>
        <v>#REF!</v>
      </c>
      <c r="CX20" s="628"/>
      <c r="CY20" s="628"/>
      <c r="CZ20" s="628" t="e">
        <f>VLOOKUP($BF$5,#REF!,DP20,)</f>
        <v>#REF!</v>
      </c>
      <c r="DA20" s="628"/>
      <c r="DB20" s="628"/>
      <c r="DC20" s="628" t="e">
        <f>VLOOKUP($BF$5,#REF!,DQ20,)</f>
        <v>#REF!</v>
      </c>
      <c r="DD20" s="628"/>
      <c r="DE20" s="628"/>
      <c r="DH20" s="329">
        <f t="shared" si="2"/>
        <v>44</v>
      </c>
      <c r="DI20" s="329">
        <f t="shared" si="4"/>
        <v>45</v>
      </c>
      <c r="DJ20" s="329">
        <f t="shared" si="4"/>
        <v>46</v>
      </c>
      <c r="DK20" s="329">
        <f t="shared" si="4"/>
        <v>47</v>
      </c>
      <c r="DO20" s="319">
        <v>27</v>
      </c>
      <c r="DP20" s="319">
        <v>28</v>
      </c>
      <c r="DQ20" s="319">
        <v>29</v>
      </c>
      <c r="DT20" s="319">
        <f t="shared" si="5"/>
        <v>43</v>
      </c>
      <c r="DU20" s="319">
        <f t="shared" si="1"/>
        <v>44</v>
      </c>
      <c r="DV20" s="319">
        <f t="shared" si="1"/>
        <v>45</v>
      </c>
      <c r="DW20" s="319">
        <f t="shared" si="1"/>
        <v>46</v>
      </c>
      <c r="DY20" s="319">
        <v>11</v>
      </c>
      <c r="DZ20" s="319">
        <v>44</v>
      </c>
      <c r="EB20" s="319">
        <v>11</v>
      </c>
      <c r="EC20" s="319">
        <v>43</v>
      </c>
    </row>
    <row r="21" spans="2:133" ht="15" customHeight="1" x14ac:dyDescent="0.2">
      <c r="B21" s="375">
        <v>12</v>
      </c>
      <c r="C21" s="630" t="str">
        <f>IF(B21="","",IF(B21=0,"",VLOOKUP(B21,ANASAYFA!$D$5:$F$20,2,)))</f>
        <v>Bilişim Teknolojileri ve Yazılım</v>
      </c>
      <c r="D21" s="630"/>
      <c r="E21" s="630"/>
      <c r="F21" s="630"/>
      <c r="G21" s="630"/>
      <c r="H21" s="630"/>
      <c r="I21" s="630"/>
      <c r="J21" s="630"/>
      <c r="K21" s="630"/>
      <c r="L21" s="630"/>
      <c r="M21" s="630"/>
      <c r="N21" s="630"/>
      <c r="O21" s="630"/>
      <c r="P21" s="630"/>
      <c r="Q21" s="630"/>
      <c r="R21" s="630"/>
      <c r="S21" s="630"/>
      <c r="T21" s="630"/>
      <c r="U21" s="630"/>
      <c r="V21" s="630"/>
      <c r="W21" s="629"/>
      <c r="X21" s="629"/>
      <c r="Y21" s="629"/>
      <c r="Z21" s="629"/>
      <c r="AA21" s="629"/>
      <c r="AB21" s="629"/>
      <c r="AC21" s="621">
        <f>IF(B21="","",IF(B21=0,"",VLOOKUP(B21,ANASAYFA!$D$5:$G$20,4,)))</f>
        <v>1</v>
      </c>
      <c r="AD21" s="621"/>
      <c r="AE21" s="621"/>
      <c r="AF21" s="621">
        <f>IF(B21="","",IF(B21=0,"",VLOOKUP($BQ$1,sonuç!$A$4:$DQ$200,DH21,)))</f>
        <v>2</v>
      </c>
      <c r="AG21" s="621"/>
      <c r="AH21" s="621"/>
      <c r="AI21" s="621" t="str">
        <f>IF(B21="","",IF(B21=0,"",VLOOKUP($BQ$1,sonuç!$A$4:$DQ$200,DI21,)))</f>
        <v>Değerlendirme</v>
      </c>
      <c r="AJ21" s="621"/>
      <c r="AK21" s="621"/>
      <c r="AL21" s="621">
        <f>IF(B21="","",IF(B21=0,"",VLOOKUP($BQ$1,sonuç!$A$4:$DQ$200,DJ21,)))</f>
        <v>0</v>
      </c>
      <c r="AM21" s="621"/>
      <c r="AN21" s="621"/>
      <c r="AO21" s="621"/>
      <c r="AP21" s="621"/>
      <c r="AQ21" s="628" t="str">
        <f t="shared" si="3"/>
        <v/>
      </c>
      <c r="AR21" s="628"/>
      <c r="AS21" s="628"/>
      <c r="AT21" s="628"/>
      <c r="AU21" s="628"/>
      <c r="AV21" s="635" t="str">
        <f>IF(AL21="","",IF(AL21=0,"",VLOOKUP($BQ$1,sonuç!$A$4:$DQ$200,DK21,)/AC21))</f>
        <v/>
      </c>
      <c r="AW21" s="635"/>
      <c r="AX21" s="635"/>
      <c r="AY21" s="635"/>
      <c r="AZ21" s="635"/>
      <c r="BA21" s="323"/>
      <c r="BB21" s="621" t="e">
        <f>IF(B21="","",IF(B21=0,"",IF($BB$8=0,"",VLOOKUP($BF$5,#REF!,DT21,))))</f>
        <v>#REF!</v>
      </c>
      <c r="BC21" s="621"/>
      <c r="BD21" s="621"/>
      <c r="BE21" s="621" t="e">
        <f>IF(B21="","",IF(B21=0,"",IF($BE$8=0,"",VLOOKUP($BF$5,#REF!,DU21,))))</f>
        <v>#REF!</v>
      </c>
      <c r="BF21" s="621"/>
      <c r="BG21" s="621"/>
      <c r="BH21" s="621" t="e">
        <f>IF(B21="","",IF(B21=0,"",IF($BH$8=0,"",VLOOKUP($BF$5,#REF!,DV21,))))</f>
        <v>#REF!</v>
      </c>
      <c r="BI21" s="621"/>
      <c r="BJ21" s="621"/>
      <c r="BK21" s="621" t="e">
        <f>IF(B21="","",IF(B21=0,"",IF($BK$8=0,"",VLOOKUP($BF$5,#REF!,DW21,))))</f>
        <v>#REF!</v>
      </c>
      <c r="BL21" s="621"/>
      <c r="BM21" s="621"/>
      <c r="BS21" s="627"/>
      <c r="BT21" s="627"/>
      <c r="BU21" s="627"/>
      <c r="BV21" s="627"/>
      <c r="BW21" s="627"/>
      <c r="BX21" s="627"/>
      <c r="BY21" s="627"/>
      <c r="BZ21" s="627"/>
      <c r="CA21" s="627"/>
      <c r="CB21" s="627"/>
      <c r="CC21" s="627"/>
      <c r="CD21" s="627"/>
      <c r="CE21" s="627"/>
      <c r="CF21" s="627"/>
      <c r="CG21" s="627"/>
      <c r="CH21" s="627"/>
      <c r="CI21" s="627"/>
      <c r="CJ21" s="627"/>
      <c r="CK21" s="627"/>
      <c r="CL21" s="627"/>
      <c r="CM21" s="627"/>
      <c r="CN21" s="628" t="e">
        <f>VLOOKUP($BF$5,#REF!,DO21,)</f>
        <v>#REF!</v>
      </c>
      <c r="CO21" s="628"/>
      <c r="CP21" s="628"/>
      <c r="CQ21" s="628" t="e">
        <f>VLOOKUP($BF$5,#REF!,DP21,)</f>
        <v>#REF!</v>
      </c>
      <c r="CR21" s="628"/>
      <c r="CS21" s="628"/>
      <c r="CT21" s="628" t="e">
        <f>VLOOKUP($BF$5,#REF!,DQ21,)</f>
        <v>#REF!</v>
      </c>
      <c r="CU21" s="628"/>
      <c r="CV21" s="628"/>
      <c r="CW21" s="628" t="e">
        <f>VLOOKUP($BF$5,#REF!,DO21,)</f>
        <v>#REF!</v>
      </c>
      <c r="CX21" s="628"/>
      <c r="CY21" s="628"/>
      <c r="CZ21" s="628" t="e">
        <f>VLOOKUP($BF$5,#REF!,DP21,)</f>
        <v>#REF!</v>
      </c>
      <c r="DA21" s="628"/>
      <c r="DB21" s="628"/>
      <c r="DC21" s="628" t="e">
        <f>VLOOKUP($BF$5,#REF!,DQ21,)</f>
        <v>#REF!</v>
      </c>
      <c r="DD21" s="628"/>
      <c r="DE21" s="628"/>
      <c r="DH21" s="329">
        <f t="shared" si="2"/>
        <v>48</v>
      </c>
      <c r="DI21" s="329">
        <f t="shared" si="4"/>
        <v>49</v>
      </c>
      <c r="DJ21" s="329">
        <f t="shared" si="4"/>
        <v>50</v>
      </c>
      <c r="DK21" s="329">
        <f t="shared" si="4"/>
        <v>51</v>
      </c>
      <c r="DO21" s="319">
        <v>30</v>
      </c>
      <c r="DP21" s="319">
        <v>31</v>
      </c>
      <c r="DQ21" s="319">
        <v>32</v>
      </c>
      <c r="DT21" s="319">
        <f t="shared" si="5"/>
        <v>47</v>
      </c>
      <c r="DU21" s="319">
        <f t="shared" si="1"/>
        <v>48</v>
      </c>
      <c r="DV21" s="319">
        <f t="shared" si="1"/>
        <v>49</v>
      </c>
      <c r="DW21" s="319">
        <f t="shared" si="1"/>
        <v>50</v>
      </c>
      <c r="DY21" s="319">
        <v>12</v>
      </c>
      <c r="DZ21" s="319">
        <v>48</v>
      </c>
      <c r="EB21" s="319">
        <v>12</v>
      </c>
      <c r="EC21" s="319">
        <v>47</v>
      </c>
    </row>
    <row r="22" spans="2:133" ht="15" customHeight="1" x14ac:dyDescent="0.2">
      <c r="B22" s="375">
        <v>13</v>
      </c>
      <c r="C22" s="630" t="str">
        <f>IF(B22="","",IF(B22=0,"",VLOOKUP(B22,ANASAYFA!$D$5:$F$20,2,)))</f>
        <v>Rehberlik ve Kariyer Planlama</v>
      </c>
      <c r="D22" s="630"/>
      <c r="E22" s="630"/>
      <c r="F22" s="630"/>
      <c r="G22" s="630"/>
      <c r="H22" s="630"/>
      <c r="I22" s="630"/>
      <c r="J22" s="630"/>
      <c r="K22" s="630"/>
      <c r="L22" s="630"/>
      <c r="M22" s="630"/>
      <c r="N22" s="630"/>
      <c r="O22" s="630"/>
      <c r="P22" s="630"/>
      <c r="Q22" s="630"/>
      <c r="R22" s="630"/>
      <c r="S22" s="630"/>
      <c r="T22" s="630"/>
      <c r="U22" s="630"/>
      <c r="V22" s="630"/>
      <c r="W22" s="629"/>
      <c r="X22" s="629"/>
      <c r="Y22" s="629"/>
      <c r="Z22" s="629"/>
      <c r="AA22" s="629"/>
      <c r="AB22" s="629"/>
      <c r="AC22" s="621">
        <f>IF(B22="","",IF(B22=0,"",VLOOKUP(B22,ANASAYFA!$D$5:$G$20,4,)))</f>
        <v>1</v>
      </c>
      <c r="AD22" s="621"/>
      <c r="AE22" s="621"/>
      <c r="AF22" s="621">
        <f>IF(B22="","",IF(B22=0,"",VLOOKUP($BQ$1,sonuç!$A$4:$DQ$200,DH22,)))</f>
        <v>2</v>
      </c>
      <c r="AG22" s="621"/>
      <c r="AH22" s="621"/>
      <c r="AI22" s="621" t="str">
        <f>IF(B22="","",IF(B22=0,"",VLOOKUP($BQ$1,sonuç!$A$4:$DQ$200,DI22,)))</f>
        <v>Değerlendirme</v>
      </c>
      <c r="AJ22" s="621"/>
      <c r="AK22" s="621"/>
      <c r="AL22" s="621">
        <f>IF(B22="","",IF(B22=0,"",VLOOKUP($BQ$1,sonuç!$A$4:$DQ$200,DJ22,)))</f>
        <v>0</v>
      </c>
      <c r="AM22" s="621"/>
      <c r="AN22" s="621"/>
      <c r="AO22" s="621"/>
      <c r="AP22" s="621"/>
      <c r="AQ22" s="628" t="str">
        <f t="shared" si="3"/>
        <v/>
      </c>
      <c r="AR22" s="628"/>
      <c r="AS22" s="628"/>
      <c r="AT22" s="628"/>
      <c r="AU22" s="628"/>
      <c r="AV22" s="635" t="str">
        <f>IF(AL22="","",IF(AL22=0,"",VLOOKUP($BQ$1,sonuç!$A$4:$DQ$200,DK22,)/AC22))</f>
        <v/>
      </c>
      <c r="AW22" s="635"/>
      <c r="AX22" s="635"/>
      <c r="AY22" s="635"/>
      <c r="AZ22" s="635"/>
      <c r="BA22" s="323"/>
      <c r="BB22" s="621" t="e">
        <f>IF(B22="","",IF(B22=0,"",IF($BB$8=0,"",VLOOKUP($BF$5,#REF!,DT22,))))</f>
        <v>#REF!</v>
      </c>
      <c r="BC22" s="621"/>
      <c r="BD22" s="621"/>
      <c r="BE22" s="621" t="e">
        <f>IF(B22="","",IF(B22=0,"",IF($BE$8=0,"",VLOOKUP($BF$5,#REF!,DU22,))))</f>
        <v>#REF!</v>
      </c>
      <c r="BF22" s="621"/>
      <c r="BG22" s="621"/>
      <c r="BH22" s="621" t="e">
        <f>IF(B22="","",IF(B22=0,"",IF($BH$8=0,"",VLOOKUP($BF$5,#REF!,DV22,))))</f>
        <v>#REF!</v>
      </c>
      <c r="BI22" s="621"/>
      <c r="BJ22" s="621"/>
      <c r="BK22" s="621" t="e">
        <f>IF(B22="","",IF(B22=0,"",IF($BK$8=0,"",VLOOKUP($BF$5,#REF!,DW22,))))</f>
        <v>#REF!</v>
      </c>
      <c r="BL22" s="621"/>
      <c r="BM22" s="621"/>
      <c r="BS22" s="627"/>
      <c r="BT22" s="627"/>
      <c r="BU22" s="627"/>
      <c r="BV22" s="627"/>
      <c r="BW22" s="627"/>
      <c r="BX22" s="627"/>
      <c r="BY22" s="627"/>
      <c r="BZ22" s="627"/>
      <c r="CA22" s="627"/>
      <c r="CB22" s="627"/>
      <c r="CC22" s="627"/>
      <c r="CD22" s="627"/>
      <c r="CE22" s="627"/>
      <c r="CF22" s="627"/>
      <c r="CG22" s="627"/>
      <c r="CH22" s="627"/>
      <c r="CI22" s="627"/>
      <c r="CJ22" s="627"/>
      <c r="CK22" s="627"/>
      <c r="CL22" s="627"/>
      <c r="CM22" s="627"/>
      <c r="CN22" s="628" t="e">
        <f>VLOOKUP($BF$5,#REF!,DO22,)</f>
        <v>#REF!</v>
      </c>
      <c r="CO22" s="628"/>
      <c r="CP22" s="628"/>
      <c r="CQ22" s="628" t="e">
        <f>VLOOKUP($BF$5,#REF!,DP22,)</f>
        <v>#REF!</v>
      </c>
      <c r="CR22" s="628"/>
      <c r="CS22" s="628"/>
      <c r="CT22" s="628" t="e">
        <f>VLOOKUP($BF$5,#REF!,DQ22,)</f>
        <v>#REF!</v>
      </c>
      <c r="CU22" s="628"/>
      <c r="CV22" s="628"/>
      <c r="CW22" s="628" t="e">
        <f>VLOOKUP($BF$5,#REF!,DO22,)</f>
        <v>#REF!</v>
      </c>
      <c r="CX22" s="628"/>
      <c r="CY22" s="628"/>
      <c r="CZ22" s="628" t="e">
        <f>VLOOKUP($BF$5,#REF!,DP22,)</f>
        <v>#REF!</v>
      </c>
      <c r="DA22" s="628"/>
      <c r="DB22" s="628"/>
      <c r="DC22" s="628" t="e">
        <f>VLOOKUP($BF$5,#REF!,DQ22,)</f>
        <v>#REF!</v>
      </c>
      <c r="DD22" s="628"/>
      <c r="DE22" s="628"/>
      <c r="DH22" s="329">
        <f t="shared" si="2"/>
        <v>52</v>
      </c>
      <c r="DI22" s="329">
        <f t="shared" si="4"/>
        <v>53</v>
      </c>
      <c r="DJ22" s="329">
        <f t="shared" si="4"/>
        <v>54</v>
      </c>
      <c r="DK22" s="329">
        <f t="shared" si="4"/>
        <v>55</v>
      </c>
      <c r="DO22" s="319">
        <v>33</v>
      </c>
      <c r="DP22" s="319">
        <v>34</v>
      </c>
      <c r="DQ22" s="319">
        <v>35</v>
      </c>
      <c r="DT22" s="319">
        <f t="shared" si="5"/>
        <v>51</v>
      </c>
      <c r="DU22" s="319">
        <f t="shared" si="1"/>
        <v>52</v>
      </c>
      <c r="DV22" s="319">
        <f t="shared" si="1"/>
        <v>53</v>
      </c>
      <c r="DW22" s="319">
        <f t="shared" si="1"/>
        <v>54</v>
      </c>
      <c r="DY22" s="319">
        <v>13</v>
      </c>
      <c r="DZ22" s="319">
        <v>52</v>
      </c>
      <c r="EB22" s="319">
        <v>13</v>
      </c>
      <c r="EC22" s="319">
        <v>51</v>
      </c>
    </row>
    <row r="23" spans="2:133" ht="15" customHeight="1" x14ac:dyDescent="0.2">
      <c r="B23" s="375">
        <v>14</v>
      </c>
      <c r="C23" s="630" t="str">
        <f>IF(B23="","",IF(B23=0,"",VLOOKUP(B23,ANASAYFA!$D$5:$F$20,2,)))</f>
        <v>Okul İdaresi</v>
      </c>
      <c r="D23" s="630"/>
      <c r="E23" s="630"/>
      <c r="F23" s="630"/>
      <c r="G23" s="630"/>
      <c r="H23" s="630"/>
      <c r="I23" s="630"/>
      <c r="J23" s="630"/>
      <c r="K23" s="630"/>
      <c r="L23" s="630"/>
      <c r="M23" s="630"/>
      <c r="N23" s="630"/>
      <c r="O23" s="630"/>
      <c r="P23" s="630"/>
      <c r="Q23" s="630"/>
      <c r="R23" s="630"/>
      <c r="S23" s="630"/>
      <c r="T23" s="630"/>
      <c r="U23" s="630"/>
      <c r="V23" s="630"/>
      <c r="W23" s="629"/>
      <c r="X23" s="629"/>
      <c r="Y23" s="629"/>
      <c r="Z23" s="629"/>
      <c r="AA23" s="629"/>
      <c r="AB23" s="629"/>
      <c r="AC23" s="621">
        <f>IF(B23="","",IF(B23=0,"",VLOOKUP(B23,ANASAYFA!$D$5:$G$20,4,)))</f>
        <v>1</v>
      </c>
      <c r="AD23" s="621"/>
      <c r="AE23" s="621"/>
      <c r="AF23" s="621">
        <f>IF(B23="","",IF(B23=0,"",VLOOKUP($BQ$1,sonuç!$A$4:$DQ$200,DH23,)))</f>
        <v>2</v>
      </c>
      <c r="AG23" s="621"/>
      <c r="AH23" s="621"/>
      <c r="AI23" s="621" t="str">
        <f>IF(B23="","",IF(B23=0,"",VLOOKUP($BQ$1,sonuç!$A$4:$DQ$200,DI23,)))</f>
        <v>Değerlendirme</v>
      </c>
      <c r="AJ23" s="621"/>
      <c r="AK23" s="621"/>
      <c r="AL23" s="621">
        <f>IF(B23="","",IF(B23=0,"",VLOOKUP($BQ$1,sonuç!$A$4:$DQ$200,DJ23,)))</f>
        <v>0</v>
      </c>
      <c r="AM23" s="621"/>
      <c r="AN23" s="621"/>
      <c r="AO23" s="621"/>
      <c r="AP23" s="621"/>
      <c r="AQ23" s="628" t="str">
        <f t="shared" si="3"/>
        <v/>
      </c>
      <c r="AR23" s="628"/>
      <c r="AS23" s="628"/>
      <c r="AT23" s="628"/>
      <c r="AU23" s="628"/>
      <c r="AV23" s="635" t="str">
        <f>IF(AL23="","",IF(AL23=0,"",VLOOKUP($BQ$1,sonuç!$A$4:$DQ$200,DK23,)/AC23))</f>
        <v/>
      </c>
      <c r="AW23" s="635"/>
      <c r="AX23" s="635"/>
      <c r="AY23" s="635"/>
      <c r="AZ23" s="635"/>
      <c r="BA23" s="323"/>
      <c r="BB23" s="621" t="e">
        <f>IF(B23="","",IF(B23=0,"",IF($BB$8=0,"",VLOOKUP($BF$5,#REF!,DT23,))))</f>
        <v>#REF!</v>
      </c>
      <c r="BC23" s="621"/>
      <c r="BD23" s="621"/>
      <c r="BE23" s="621" t="e">
        <f>IF(B23="","",IF(B23=0,"",IF($BE$8=0,"",VLOOKUP($BF$5,#REF!,DU23,))))</f>
        <v>#REF!</v>
      </c>
      <c r="BF23" s="621"/>
      <c r="BG23" s="621"/>
      <c r="BH23" s="621" t="e">
        <f>IF(B23="","",IF(B23=0,"",IF($BH$8=0,"",VLOOKUP($BF$5,#REF!,DV23,))))</f>
        <v>#REF!</v>
      </c>
      <c r="BI23" s="621"/>
      <c r="BJ23" s="621"/>
      <c r="BK23" s="621" t="e">
        <f>IF(B23="","",IF(B23=0,"",IF($BK$8=0,"",VLOOKUP($BF$5,#REF!,DW23,))))</f>
        <v>#REF!</v>
      </c>
      <c r="BL23" s="621"/>
      <c r="BM23" s="621"/>
      <c r="BS23" s="627"/>
      <c r="BT23" s="627"/>
      <c r="BU23" s="627"/>
      <c r="BV23" s="627"/>
      <c r="BW23" s="627"/>
      <c r="BX23" s="627"/>
      <c r="BY23" s="627"/>
      <c r="BZ23" s="627"/>
      <c r="CA23" s="627"/>
      <c r="CB23" s="627"/>
      <c r="CC23" s="627"/>
      <c r="CD23" s="627"/>
      <c r="CE23" s="627"/>
      <c r="CF23" s="627"/>
      <c r="CG23" s="627"/>
      <c r="CH23" s="627"/>
      <c r="CI23" s="627"/>
      <c r="CJ23" s="627"/>
      <c r="CK23" s="627"/>
      <c r="CL23" s="627"/>
      <c r="CM23" s="627"/>
      <c r="CN23" s="628" t="e">
        <f>VLOOKUP($BF$5,#REF!,DO23,)</f>
        <v>#REF!</v>
      </c>
      <c r="CO23" s="628"/>
      <c r="CP23" s="628"/>
      <c r="CQ23" s="628" t="e">
        <f>VLOOKUP($BF$5,#REF!,DP23,)</f>
        <v>#REF!</v>
      </c>
      <c r="CR23" s="628"/>
      <c r="CS23" s="628"/>
      <c r="CT23" s="628" t="e">
        <f>VLOOKUP($BF$5,#REF!,DQ23,)</f>
        <v>#REF!</v>
      </c>
      <c r="CU23" s="628"/>
      <c r="CV23" s="628"/>
      <c r="CW23" s="628" t="e">
        <f>VLOOKUP($BF$5,#REF!,DO23,)</f>
        <v>#REF!</v>
      </c>
      <c r="CX23" s="628"/>
      <c r="CY23" s="628"/>
      <c r="CZ23" s="628" t="e">
        <f>VLOOKUP($BF$5,#REF!,DP23,)</f>
        <v>#REF!</v>
      </c>
      <c r="DA23" s="628"/>
      <c r="DB23" s="628"/>
      <c r="DC23" s="628" t="e">
        <f>VLOOKUP($BF$5,#REF!,DQ23,)</f>
        <v>#REF!</v>
      </c>
      <c r="DD23" s="628"/>
      <c r="DE23" s="628"/>
      <c r="DH23" s="329">
        <f t="shared" si="2"/>
        <v>56</v>
      </c>
      <c r="DI23" s="329">
        <f t="shared" si="4"/>
        <v>57</v>
      </c>
      <c r="DJ23" s="329">
        <f t="shared" si="4"/>
        <v>58</v>
      </c>
      <c r="DK23" s="329">
        <f t="shared" si="4"/>
        <v>59</v>
      </c>
      <c r="DO23" s="319">
        <v>36</v>
      </c>
      <c r="DP23" s="319">
        <v>37</v>
      </c>
      <c r="DQ23" s="319">
        <v>38</v>
      </c>
      <c r="DT23" s="319">
        <f t="shared" si="5"/>
        <v>55</v>
      </c>
      <c r="DU23" s="319">
        <f t="shared" si="1"/>
        <v>56</v>
      </c>
      <c r="DV23" s="319">
        <f t="shared" si="1"/>
        <v>57</v>
      </c>
      <c r="DW23" s="319">
        <f t="shared" si="1"/>
        <v>58</v>
      </c>
      <c r="DY23" s="319">
        <v>14</v>
      </c>
      <c r="DZ23" s="319">
        <v>56</v>
      </c>
      <c r="EB23" s="319">
        <v>14</v>
      </c>
      <c r="EC23" s="319">
        <v>55</v>
      </c>
    </row>
    <row r="24" spans="2:133" ht="15" customHeight="1" x14ac:dyDescent="0.2">
      <c r="B24" s="375">
        <v>15</v>
      </c>
      <c r="C24" s="630" t="str">
        <f>IF(B24="","",IF(B24=0,"",VLOOKUP(B24,ANASAYFA!$D$5:$F$20,2,)))</f>
        <v>Şube Rehber Öğretmen</v>
      </c>
      <c r="D24" s="630"/>
      <c r="E24" s="630"/>
      <c r="F24" s="630"/>
      <c r="G24" s="630"/>
      <c r="H24" s="630"/>
      <c r="I24" s="630"/>
      <c r="J24" s="630"/>
      <c r="K24" s="630"/>
      <c r="L24" s="630"/>
      <c r="M24" s="630"/>
      <c r="N24" s="630"/>
      <c r="O24" s="630"/>
      <c r="P24" s="630"/>
      <c r="Q24" s="630"/>
      <c r="R24" s="630"/>
      <c r="S24" s="630"/>
      <c r="T24" s="630"/>
      <c r="U24" s="630"/>
      <c r="V24" s="630"/>
      <c r="W24" s="629"/>
      <c r="X24" s="629"/>
      <c r="Y24" s="629"/>
      <c r="Z24" s="629"/>
      <c r="AA24" s="629"/>
      <c r="AB24" s="629"/>
      <c r="AC24" s="621">
        <f>IF(B24="","",IF(B24=0,"",VLOOKUP(B24,ANASAYFA!$D$5:$G$20,4,)))</f>
        <v>0</v>
      </c>
      <c r="AD24" s="621"/>
      <c r="AE24" s="621"/>
      <c r="AF24" s="621">
        <f>IF(B24="","",IF(B24=0,"",VLOOKUP($BQ$1,sonuç!$A$4:$DQ$200,DH24,)))</f>
        <v>2</v>
      </c>
      <c r="AG24" s="621"/>
      <c r="AH24" s="621"/>
      <c r="AI24" s="621" t="str">
        <f>IF(B24="","",IF(B24=0,"",VLOOKUP($BQ$1,sonuç!$A$4:$DQ$200,DI24,)))</f>
        <v>Değerlendirme</v>
      </c>
      <c r="AJ24" s="621"/>
      <c r="AK24" s="621"/>
      <c r="AL24" s="621">
        <f>IF(B24="","",IF(B24=0,"",VLOOKUP($BQ$1,sonuç!$A$4:$DQ$200,DJ24,)))</f>
        <v>0</v>
      </c>
      <c r="AM24" s="621"/>
      <c r="AN24" s="621"/>
      <c r="AO24" s="621"/>
      <c r="AP24" s="621"/>
      <c r="AQ24" s="628" t="str">
        <f>IF(AL24="","",IF(AL24=0,"",VLOOKUP(AL24,$C$43:$J$155,2,)))</f>
        <v/>
      </c>
      <c r="AR24" s="628"/>
      <c r="AS24" s="628"/>
      <c r="AT24" s="628"/>
      <c r="AU24" s="628"/>
      <c r="AV24" s="635" t="str">
        <f>IF(AL24="","",IF(AL24=0,"",VLOOKUP($BQ$1,sonuç!$A$4:$DQ$200,DK24,)/AC24))</f>
        <v/>
      </c>
      <c r="AW24" s="635"/>
      <c r="AX24" s="635"/>
      <c r="AY24" s="635"/>
      <c r="AZ24" s="635"/>
      <c r="BA24" s="323"/>
      <c r="BB24" s="621" t="e">
        <f>IF(B24="","",IF(B24=0,"",IF($BB$8=0,"",VLOOKUP($BF$5,#REF!,DT24,))))</f>
        <v>#REF!</v>
      </c>
      <c r="BC24" s="621"/>
      <c r="BD24" s="621"/>
      <c r="BE24" s="621" t="e">
        <f>IF(B24="","",IF(B24=0,"",IF($BE$8=0,"",VLOOKUP($BF$5,#REF!,DU24,))))</f>
        <v>#REF!</v>
      </c>
      <c r="BF24" s="621"/>
      <c r="BG24" s="621"/>
      <c r="BH24" s="621" t="e">
        <f>IF(B24="","",IF(B24=0,"",IF($BH$8=0,"",VLOOKUP($BF$5,#REF!,DV24,))))</f>
        <v>#REF!</v>
      </c>
      <c r="BI24" s="621"/>
      <c r="BJ24" s="621"/>
      <c r="BK24" s="621" t="e">
        <f>IF(B24="","",IF(B24=0,"",IF($BK$8=0,"",VLOOKUP($BF$5,#REF!,DW24,))))</f>
        <v>#REF!</v>
      </c>
      <c r="BL24" s="621"/>
      <c r="BM24" s="621"/>
      <c r="BS24" s="627"/>
      <c r="BT24" s="627"/>
      <c r="BU24" s="627"/>
      <c r="BV24" s="627"/>
      <c r="BW24" s="627"/>
      <c r="BX24" s="627"/>
      <c r="BY24" s="627"/>
      <c r="BZ24" s="627"/>
      <c r="CA24" s="627"/>
      <c r="CB24" s="627"/>
      <c r="CC24" s="627"/>
      <c r="CD24" s="627"/>
      <c r="CE24" s="627"/>
      <c r="CF24" s="627"/>
      <c r="CG24" s="627"/>
      <c r="CH24" s="627"/>
      <c r="CI24" s="627"/>
      <c r="CJ24" s="627"/>
      <c r="CK24" s="627"/>
      <c r="CL24" s="627"/>
      <c r="CM24" s="627"/>
      <c r="CN24" s="628" t="e">
        <f>VLOOKUP($BF$5,#REF!,DO24,)</f>
        <v>#REF!</v>
      </c>
      <c r="CO24" s="628"/>
      <c r="CP24" s="628"/>
      <c r="CQ24" s="628" t="e">
        <f>VLOOKUP($BF$5,#REF!,DP24,)</f>
        <v>#REF!</v>
      </c>
      <c r="CR24" s="628"/>
      <c r="CS24" s="628"/>
      <c r="CT24" s="628" t="e">
        <f>VLOOKUP($BF$5,#REF!,DQ24,)</f>
        <v>#REF!</v>
      </c>
      <c r="CU24" s="628"/>
      <c r="CV24" s="628"/>
      <c r="CW24" s="628" t="e">
        <f>VLOOKUP($BF$5,#REF!,DO24,)</f>
        <v>#REF!</v>
      </c>
      <c r="CX24" s="628"/>
      <c r="CY24" s="628"/>
      <c r="CZ24" s="628" t="e">
        <f>VLOOKUP($BF$5,#REF!,DP24,)</f>
        <v>#REF!</v>
      </c>
      <c r="DA24" s="628"/>
      <c r="DB24" s="628"/>
      <c r="DC24" s="628" t="e">
        <f>VLOOKUP($BF$5,#REF!,DQ24,)</f>
        <v>#REF!</v>
      </c>
      <c r="DD24" s="628"/>
      <c r="DE24" s="628"/>
      <c r="DH24" s="329">
        <f t="shared" si="2"/>
        <v>60</v>
      </c>
      <c r="DI24" s="329">
        <f t="shared" si="4"/>
        <v>61</v>
      </c>
      <c r="DJ24" s="329">
        <f t="shared" si="4"/>
        <v>62</v>
      </c>
      <c r="DK24" s="329">
        <f t="shared" si="4"/>
        <v>63</v>
      </c>
      <c r="DO24" s="319">
        <v>39</v>
      </c>
      <c r="DP24" s="319">
        <v>40</v>
      </c>
      <c r="DQ24" s="319">
        <v>41</v>
      </c>
      <c r="DT24" s="319">
        <f t="shared" si="5"/>
        <v>59</v>
      </c>
      <c r="DU24" s="319">
        <f t="shared" si="1"/>
        <v>60</v>
      </c>
      <c r="DV24" s="319">
        <f t="shared" si="1"/>
        <v>61</v>
      </c>
      <c r="DW24" s="319">
        <f t="shared" si="1"/>
        <v>62</v>
      </c>
      <c r="DY24" s="319">
        <v>15</v>
      </c>
      <c r="DZ24" s="319">
        <v>60</v>
      </c>
      <c r="EB24" s="319">
        <v>15</v>
      </c>
      <c r="EC24" s="319">
        <v>59</v>
      </c>
    </row>
    <row r="25" spans="2:133" ht="15" customHeight="1" x14ac:dyDescent="0.2">
      <c r="B25" s="375"/>
      <c r="C25" s="630"/>
      <c r="D25" s="630"/>
      <c r="E25" s="630"/>
      <c r="F25" s="630"/>
      <c r="G25" s="630"/>
      <c r="H25" s="630"/>
      <c r="I25" s="630"/>
      <c r="J25" s="630"/>
      <c r="K25" s="630"/>
      <c r="L25" s="630"/>
      <c r="M25" s="630"/>
      <c r="N25" s="630"/>
      <c r="O25" s="630"/>
      <c r="P25" s="630"/>
      <c r="Q25" s="630"/>
      <c r="R25" s="630"/>
      <c r="S25" s="630"/>
      <c r="T25" s="630"/>
      <c r="U25" s="630"/>
      <c r="V25" s="630"/>
      <c r="W25" s="640" t="str">
        <f>IF(B25="","",IF(B25=0,"",VLOOKUP(B25,ANASAYFA!$D$5:$F$20,2,)))</f>
        <v/>
      </c>
      <c r="X25" s="640"/>
      <c r="Y25" s="640"/>
      <c r="Z25" s="640"/>
      <c r="AA25" s="640"/>
      <c r="AB25" s="640"/>
      <c r="AC25" s="621" t="str">
        <f>IF(B25="","",IF(B25=0,"",VLOOKUP(B25,ANASAYFA!$D$5:$G$20,4,)))</f>
        <v/>
      </c>
      <c r="AD25" s="621"/>
      <c r="AE25" s="621"/>
      <c r="AF25" s="621"/>
      <c r="AG25" s="621"/>
      <c r="AH25" s="621"/>
      <c r="AI25" s="621"/>
      <c r="AJ25" s="621"/>
      <c r="AK25" s="621"/>
      <c r="AL25" s="621"/>
      <c r="AM25" s="621"/>
      <c r="AN25" s="621"/>
      <c r="AO25" s="621"/>
      <c r="AP25" s="621"/>
      <c r="AQ25" s="628"/>
      <c r="AR25" s="628"/>
      <c r="AS25" s="628"/>
      <c r="AT25" s="628"/>
      <c r="AU25" s="628"/>
      <c r="AV25" s="635"/>
      <c r="AW25" s="635"/>
      <c r="AX25" s="635"/>
      <c r="AY25" s="635"/>
      <c r="AZ25" s="635"/>
      <c r="BA25" s="323"/>
      <c r="BB25" s="621"/>
      <c r="BC25" s="621"/>
      <c r="BD25" s="621"/>
      <c r="BE25" s="621"/>
      <c r="BF25" s="621"/>
      <c r="BG25" s="621"/>
      <c r="BH25" s="621"/>
      <c r="BI25" s="621"/>
      <c r="BJ25" s="621"/>
      <c r="BK25" s="621"/>
      <c r="BL25" s="621"/>
      <c r="BM25" s="621"/>
      <c r="BS25" s="627"/>
      <c r="BT25" s="627"/>
      <c r="BU25" s="627"/>
      <c r="BV25" s="627"/>
      <c r="BW25" s="627"/>
      <c r="BX25" s="627"/>
      <c r="BY25" s="627"/>
      <c r="BZ25" s="627"/>
      <c r="CA25" s="627"/>
      <c r="CB25" s="627"/>
      <c r="CC25" s="627"/>
      <c r="CD25" s="627"/>
      <c r="CE25" s="627"/>
      <c r="CF25" s="627"/>
      <c r="CG25" s="627"/>
      <c r="CH25" s="627"/>
      <c r="CI25" s="627"/>
      <c r="CJ25" s="627"/>
      <c r="CK25" s="627"/>
      <c r="CL25" s="627"/>
      <c r="CM25" s="627"/>
      <c r="CN25" s="628" t="e">
        <f>VLOOKUP($BF$5,#REF!,DO25,)</f>
        <v>#REF!</v>
      </c>
      <c r="CO25" s="628"/>
      <c r="CP25" s="628"/>
      <c r="CQ25" s="628" t="e">
        <f>VLOOKUP($BF$5,#REF!,DP25,)</f>
        <v>#REF!</v>
      </c>
      <c r="CR25" s="628"/>
      <c r="CS25" s="628"/>
      <c r="CT25" s="628" t="e">
        <f>VLOOKUP($BF$5,#REF!,DQ25,)</f>
        <v>#REF!</v>
      </c>
      <c r="CU25" s="628"/>
      <c r="CV25" s="628"/>
      <c r="CW25" s="628" t="e">
        <f>VLOOKUP($BF$5,#REF!,DO25,)</f>
        <v>#REF!</v>
      </c>
      <c r="CX25" s="628"/>
      <c r="CY25" s="628"/>
      <c r="CZ25" s="628" t="e">
        <f>VLOOKUP($BF$5,#REF!,DP25,)</f>
        <v>#REF!</v>
      </c>
      <c r="DA25" s="628"/>
      <c r="DB25" s="628"/>
      <c r="DC25" s="628" t="e">
        <f>VLOOKUP($BF$5,#REF!,DQ25,)</f>
        <v>#REF!</v>
      </c>
      <c r="DD25" s="628"/>
      <c r="DE25" s="628"/>
      <c r="DH25" s="329" t="str">
        <f t="shared" si="2"/>
        <v/>
      </c>
      <c r="DI25" s="329" t="str">
        <f t="shared" si="4"/>
        <v/>
      </c>
      <c r="DJ25" s="329" t="str">
        <f t="shared" si="4"/>
        <v/>
      </c>
      <c r="DK25" s="329" t="str">
        <f t="shared" si="4"/>
        <v/>
      </c>
      <c r="DO25" s="319">
        <v>42</v>
      </c>
      <c r="DP25" s="319">
        <v>43</v>
      </c>
      <c r="DQ25" s="319">
        <v>44</v>
      </c>
      <c r="DT25" s="319" t="str">
        <f t="shared" si="5"/>
        <v/>
      </c>
      <c r="DU25" s="319" t="str">
        <f t="shared" si="1"/>
        <v/>
      </c>
      <c r="DV25" s="319" t="str">
        <f t="shared" si="1"/>
        <v/>
      </c>
      <c r="DW25" s="319" t="str">
        <f t="shared" si="1"/>
        <v/>
      </c>
      <c r="DY25" s="319">
        <v>16</v>
      </c>
      <c r="DZ25" s="319">
        <v>64</v>
      </c>
      <c r="EB25" s="319">
        <v>16</v>
      </c>
      <c r="EC25" s="319">
        <v>63</v>
      </c>
    </row>
    <row r="26" spans="2:133" ht="15" customHeight="1" x14ac:dyDescent="0.2">
      <c r="B26" s="375"/>
      <c r="C26" s="630"/>
      <c r="D26" s="630"/>
      <c r="E26" s="630"/>
      <c r="F26" s="630"/>
      <c r="G26" s="630"/>
      <c r="H26" s="630"/>
      <c r="I26" s="630"/>
      <c r="J26" s="630"/>
      <c r="K26" s="630"/>
      <c r="L26" s="630"/>
      <c r="M26" s="630"/>
      <c r="N26" s="630"/>
      <c r="O26" s="630"/>
      <c r="P26" s="630"/>
      <c r="Q26" s="630"/>
      <c r="R26" s="630"/>
      <c r="S26" s="630"/>
      <c r="T26" s="630"/>
      <c r="U26" s="630"/>
      <c r="V26" s="630"/>
      <c r="W26" s="640" t="str">
        <f>IF(B26="","",IF(B26=0,"",VLOOKUP(B26,ANASAYFA!$D$5:$F$20,2,)))</f>
        <v/>
      </c>
      <c r="X26" s="640"/>
      <c r="Y26" s="640"/>
      <c r="Z26" s="640"/>
      <c r="AA26" s="640"/>
      <c r="AB26" s="640"/>
      <c r="AC26" s="621" t="str">
        <f>IF(B26="","",IF(B26=0,"",VLOOKUP(B26,ANASAYFA!$D$5:$G$20,4,)))</f>
        <v/>
      </c>
      <c r="AD26" s="621"/>
      <c r="AE26" s="621"/>
      <c r="AF26" s="621"/>
      <c r="AG26" s="621"/>
      <c r="AH26" s="621"/>
      <c r="AI26" s="621"/>
      <c r="AJ26" s="621"/>
      <c r="AK26" s="621"/>
      <c r="AL26" s="621"/>
      <c r="AM26" s="621"/>
      <c r="AN26" s="621"/>
      <c r="AO26" s="621"/>
      <c r="AP26" s="621"/>
      <c r="AQ26" s="628"/>
      <c r="AR26" s="628"/>
      <c r="AS26" s="628"/>
      <c r="AT26" s="628"/>
      <c r="AU26" s="628"/>
      <c r="AV26" s="635"/>
      <c r="AW26" s="635"/>
      <c r="AX26" s="635"/>
      <c r="AY26" s="635"/>
      <c r="AZ26" s="635"/>
      <c r="BA26" s="323"/>
      <c r="BB26" s="621"/>
      <c r="BC26" s="621"/>
      <c r="BD26" s="621"/>
      <c r="BE26" s="621"/>
      <c r="BF26" s="621"/>
      <c r="BG26" s="621"/>
      <c r="BH26" s="621"/>
      <c r="BI26" s="621"/>
      <c r="BJ26" s="621"/>
      <c r="BK26" s="621"/>
      <c r="BL26" s="621"/>
      <c r="BM26" s="621"/>
      <c r="BS26" s="627"/>
      <c r="BT26" s="627"/>
      <c r="BU26" s="627"/>
      <c r="BV26" s="627"/>
      <c r="BW26" s="627"/>
      <c r="BX26" s="627"/>
      <c r="BY26" s="627"/>
      <c r="BZ26" s="627"/>
      <c r="CA26" s="627"/>
      <c r="CB26" s="627"/>
      <c r="CC26" s="627"/>
      <c r="CD26" s="627"/>
      <c r="CE26" s="627"/>
      <c r="CF26" s="627"/>
      <c r="CG26" s="627"/>
      <c r="CH26" s="627"/>
      <c r="CI26" s="627"/>
      <c r="CJ26" s="627"/>
      <c r="CK26" s="627"/>
      <c r="CL26" s="627"/>
      <c r="CM26" s="627"/>
      <c r="CN26" s="628" t="e">
        <f>VLOOKUP($BF$5,#REF!,DO26,)</f>
        <v>#REF!</v>
      </c>
      <c r="CO26" s="628"/>
      <c r="CP26" s="628"/>
      <c r="CQ26" s="628" t="e">
        <f>VLOOKUP($BF$5,#REF!,DP26,)</f>
        <v>#REF!</v>
      </c>
      <c r="CR26" s="628"/>
      <c r="CS26" s="628"/>
      <c r="CT26" s="628" t="e">
        <f>VLOOKUP($BF$5,#REF!,DQ26,)</f>
        <v>#REF!</v>
      </c>
      <c r="CU26" s="628"/>
      <c r="CV26" s="628"/>
      <c r="CW26" s="628" t="e">
        <f>VLOOKUP($BF$5,#REF!,DO26,)</f>
        <v>#REF!</v>
      </c>
      <c r="CX26" s="628"/>
      <c r="CY26" s="628"/>
      <c r="CZ26" s="628" t="e">
        <f>VLOOKUP($BF$5,#REF!,DP26,)</f>
        <v>#REF!</v>
      </c>
      <c r="DA26" s="628"/>
      <c r="DB26" s="628"/>
      <c r="DC26" s="628" t="e">
        <f>VLOOKUP($BF$5,#REF!,DQ26,)</f>
        <v>#REF!</v>
      </c>
      <c r="DD26" s="628"/>
      <c r="DE26" s="628"/>
      <c r="DH26" s="329" t="str">
        <f t="shared" si="2"/>
        <v/>
      </c>
      <c r="DI26" s="329" t="str">
        <f t="shared" si="4"/>
        <v/>
      </c>
      <c r="DJ26" s="329" t="str">
        <f t="shared" si="4"/>
        <v/>
      </c>
      <c r="DK26" s="329" t="str">
        <f t="shared" si="4"/>
        <v/>
      </c>
      <c r="DO26" s="319">
        <v>45</v>
      </c>
      <c r="DP26" s="319">
        <v>46</v>
      </c>
      <c r="DQ26" s="319">
        <v>47</v>
      </c>
      <c r="DT26" s="319" t="str">
        <f t="shared" si="5"/>
        <v/>
      </c>
      <c r="DU26" s="319" t="str">
        <f t="shared" si="1"/>
        <v/>
      </c>
      <c r="DV26" s="319" t="str">
        <f t="shared" si="1"/>
        <v/>
      </c>
      <c r="DW26" s="319" t="str">
        <f t="shared" si="1"/>
        <v/>
      </c>
      <c r="DY26" s="319">
        <v>17</v>
      </c>
      <c r="DZ26" s="319">
        <v>68</v>
      </c>
      <c r="EB26" s="319">
        <v>17</v>
      </c>
      <c r="EC26" s="319">
        <v>67</v>
      </c>
    </row>
    <row r="27" spans="2:133" ht="15" customHeight="1" x14ac:dyDescent="0.2">
      <c r="B27" s="375"/>
      <c r="C27" s="630"/>
      <c r="D27" s="630"/>
      <c r="E27" s="630"/>
      <c r="F27" s="630"/>
      <c r="G27" s="630"/>
      <c r="H27" s="630"/>
      <c r="I27" s="630"/>
      <c r="J27" s="630"/>
      <c r="K27" s="630"/>
      <c r="L27" s="630"/>
      <c r="M27" s="630"/>
      <c r="N27" s="630"/>
      <c r="O27" s="630"/>
      <c r="P27" s="630"/>
      <c r="Q27" s="630"/>
      <c r="R27" s="630"/>
      <c r="S27" s="630"/>
      <c r="T27" s="630"/>
      <c r="U27" s="630"/>
      <c r="V27" s="630"/>
      <c r="W27" s="640" t="str">
        <f>IF(B27="","",IF(B27=0,"",VLOOKUP(B27,ANASAYFA!$D$5:$F$20,2,)))</f>
        <v/>
      </c>
      <c r="X27" s="640"/>
      <c r="Y27" s="640"/>
      <c r="Z27" s="640"/>
      <c r="AA27" s="640"/>
      <c r="AB27" s="640"/>
      <c r="AC27" s="621" t="str">
        <f>IF(B27="","",IF(B27=0,"",VLOOKUP(B27,ANASAYFA!$D$5:$G$20,4,)))</f>
        <v/>
      </c>
      <c r="AD27" s="621"/>
      <c r="AE27" s="621"/>
      <c r="AF27" s="621"/>
      <c r="AG27" s="621"/>
      <c r="AH27" s="621"/>
      <c r="AI27" s="621"/>
      <c r="AJ27" s="621"/>
      <c r="AK27" s="621"/>
      <c r="AL27" s="621"/>
      <c r="AM27" s="621"/>
      <c r="AN27" s="621"/>
      <c r="AO27" s="621"/>
      <c r="AP27" s="621"/>
      <c r="AQ27" s="628"/>
      <c r="AR27" s="628"/>
      <c r="AS27" s="628"/>
      <c r="AT27" s="628"/>
      <c r="AU27" s="628"/>
      <c r="AV27" s="628"/>
      <c r="AW27" s="628"/>
      <c r="AX27" s="628"/>
      <c r="AY27" s="628"/>
      <c r="AZ27" s="628"/>
      <c r="BA27" s="323"/>
      <c r="BB27" s="621"/>
      <c r="BC27" s="621"/>
      <c r="BD27" s="621"/>
      <c r="BE27" s="621"/>
      <c r="BF27" s="621"/>
      <c r="BG27" s="621"/>
      <c r="BH27" s="621"/>
      <c r="BI27" s="621"/>
      <c r="BJ27" s="621"/>
      <c r="BK27" s="621"/>
      <c r="BL27" s="621"/>
      <c r="BM27" s="621"/>
      <c r="BS27" s="627"/>
      <c r="BT27" s="627"/>
      <c r="BU27" s="627"/>
      <c r="BV27" s="627"/>
      <c r="BW27" s="627"/>
      <c r="BX27" s="627"/>
      <c r="BY27" s="627"/>
      <c r="BZ27" s="627"/>
      <c r="CA27" s="627"/>
      <c r="CB27" s="627"/>
      <c r="CC27" s="627"/>
      <c r="CD27" s="627"/>
      <c r="CE27" s="627"/>
      <c r="CF27" s="627"/>
      <c r="CG27" s="627"/>
      <c r="CH27" s="627"/>
      <c r="CI27" s="627"/>
      <c r="CJ27" s="627"/>
      <c r="CK27" s="627"/>
      <c r="CL27" s="627"/>
      <c r="CM27" s="627"/>
      <c r="CN27" s="628" t="e">
        <f>VLOOKUP($BF$5,#REF!,DO27,)</f>
        <v>#REF!</v>
      </c>
      <c r="CO27" s="628"/>
      <c r="CP27" s="628"/>
      <c r="CQ27" s="628" t="e">
        <f>VLOOKUP($BF$5,#REF!,DP27,)</f>
        <v>#REF!</v>
      </c>
      <c r="CR27" s="628"/>
      <c r="CS27" s="628"/>
      <c r="CT27" s="628" t="e">
        <f>VLOOKUP($BF$5,#REF!,DQ27,)</f>
        <v>#REF!</v>
      </c>
      <c r="CU27" s="628"/>
      <c r="CV27" s="628"/>
      <c r="CW27" s="628" t="e">
        <f>VLOOKUP($BF$5,#REF!,DO27,)</f>
        <v>#REF!</v>
      </c>
      <c r="CX27" s="628"/>
      <c r="CY27" s="628"/>
      <c r="CZ27" s="628" t="e">
        <f>VLOOKUP($BF$5,#REF!,DP27,)</f>
        <v>#REF!</v>
      </c>
      <c r="DA27" s="628"/>
      <c r="DB27" s="628"/>
      <c r="DC27" s="628" t="e">
        <f>VLOOKUP($BF$5,#REF!,DQ27,)</f>
        <v>#REF!</v>
      </c>
      <c r="DD27" s="628"/>
      <c r="DE27" s="628"/>
      <c r="DH27" s="329" t="str">
        <f t="shared" si="2"/>
        <v/>
      </c>
      <c r="DI27" s="329" t="str">
        <f t="shared" si="4"/>
        <v/>
      </c>
      <c r="DJ27" s="329" t="str">
        <f t="shared" si="4"/>
        <v/>
      </c>
      <c r="DK27" s="329" t="str">
        <f t="shared" si="4"/>
        <v/>
      </c>
      <c r="DO27" s="319">
        <v>48</v>
      </c>
      <c r="DP27" s="319">
        <v>49</v>
      </c>
      <c r="DQ27" s="319">
        <v>50</v>
      </c>
      <c r="DT27" s="319" t="str">
        <f t="shared" si="5"/>
        <v/>
      </c>
      <c r="DU27" s="319" t="str">
        <f t="shared" si="1"/>
        <v/>
      </c>
      <c r="DV27" s="319" t="str">
        <f t="shared" si="1"/>
        <v/>
      </c>
      <c r="DW27" s="319" t="str">
        <f t="shared" si="1"/>
        <v/>
      </c>
      <c r="DY27" s="319">
        <v>18</v>
      </c>
      <c r="DZ27" s="319">
        <v>72</v>
      </c>
      <c r="EB27" s="319">
        <v>18</v>
      </c>
      <c r="EC27" s="319">
        <v>71</v>
      </c>
    </row>
    <row r="28" spans="2:133" ht="15" customHeight="1" x14ac:dyDescent="0.2">
      <c r="B28" s="375"/>
      <c r="C28" s="630"/>
      <c r="D28" s="630"/>
      <c r="E28" s="630"/>
      <c r="F28" s="630"/>
      <c r="G28" s="630"/>
      <c r="H28" s="630"/>
      <c r="I28" s="630"/>
      <c r="J28" s="630"/>
      <c r="K28" s="630"/>
      <c r="L28" s="630"/>
      <c r="M28" s="630"/>
      <c r="N28" s="630"/>
      <c r="O28" s="630"/>
      <c r="P28" s="630"/>
      <c r="Q28" s="630"/>
      <c r="R28" s="630"/>
      <c r="S28" s="630"/>
      <c r="T28" s="630"/>
      <c r="U28" s="630"/>
      <c r="V28" s="630"/>
      <c r="W28" s="640" t="str">
        <f>IF(B28="","",IF(B28=0,"",VLOOKUP(B28,ANASAYFA!$D$5:$F$20,2,)))</f>
        <v/>
      </c>
      <c r="X28" s="640"/>
      <c r="Y28" s="640"/>
      <c r="Z28" s="640"/>
      <c r="AA28" s="640"/>
      <c r="AB28" s="640"/>
      <c r="AC28" s="621" t="str">
        <f>IF(B28="","",IF(B28=0,"",VLOOKUP(B28,ANASAYFA!$D$5:$G$20,4,)))</f>
        <v/>
      </c>
      <c r="AD28" s="621"/>
      <c r="AE28" s="621"/>
      <c r="AF28" s="621"/>
      <c r="AG28" s="621"/>
      <c r="AH28" s="621"/>
      <c r="AI28" s="621"/>
      <c r="AJ28" s="621"/>
      <c r="AK28" s="621"/>
      <c r="AL28" s="621"/>
      <c r="AM28" s="621"/>
      <c r="AN28" s="621"/>
      <c r="AO28" s="621"/>
      <c r="AP28" s="621"/>
      <c r="AQ28" s="628"/>
      <c r="AR28" s="628"/>
      <c r="AS28" s="628"/>
      <c r="AT28" s="628"/>
      <c r="AU28" s="628"/>
      <c r="AV28" s="323"/>
      <c r="AW28" s="323"/>
      <c r="AX28" s="323"/>
      <c r="AY28" s="323"/>
      <c r="AZ28" s="323"/>
      <c r="BA28" s="323"/>
      <c r="BB28" s="621"/>
      <c r="BC28" s="621"/>
      <c r="BD28" s="621"/>
      <c r="BE28" s="621"/>
      <c r="BF28" s="621"/>
      <c r="BG28" s="621"/>
      <c r="BH28" s="621"/>
      <c r="BI28" s="621"/>
      <c r="BJ28" s="621"/>
      <c r="BK28" s="621"/>
      <c r="BL28" s="621"/>
      <c r="BM28" s="621"/>
      <c r="BS28" s="627"/>
      <c r="BT28" s="627"/>
      <c r="BU28" s="627"/>
      <c r="BV28" s="627"/>
      <c r="BW28" s="627"/>
      <c r="BX28" s="627"/>
      <c r="BY28" s="627"/>
      <c r="BZ28" s="627"/>
      <c r="CA28" s="627"/>
      <c r="CB28" s="627"/>
      <c r="CC28" s="627"/>
      <c r="CD28" s="627"/>
      <c r="CE28" s="627"/>
      <c r="CF28" s="627"/>
      <c r="CG28" s="627"/>
      <c r="CH28" s="627"/>
      <c r="CI28" s="627"/>
      <c r="CJ28" s="627"/>
      <c r="CK28" s="627"/>
      <c r="CL28" s="627"/>
      <c r="CM28" s="627"/>
      <c r="CN28" s="628" t="e">
        <f>VLOOKUP($BF$5,#REF!,DO28,)</f>
        <v>#REF!</v>
      </c>
      <c r="CO28" s="628"/>
      <c r="CP28" s="628"/>
      <c r="CQ28" s="628" t="e">
        <f>VLOOKUP($BF$5,#REF!,DP28,)</f>
        <v>#REF!</v>
      </c>
      <c r="CR28" s="628"/>
      <c r="CS28" s="628"/>
      <c r="CT28" s="628" t="e">
        <f>VLOOKUP($BF$5,#REF!,DQ28,)</f>
        <v>#REF!</v>
      </c>
      <c r="CU28" s="628"/>
      <c r="CV28" s="628"/>
      <c r="CW28" s="628" t="e">
        <f>VLOOKUP($BF$5,#REF!,DO28,)</f>
        <v>#REF!</v>
      </c>
      <c r="CX28" s="628"/>
      <c r="CY28" s="628"/>
      <c r="CZ28" s="628" t="e">
        <f>VLOOKUP($BF$5,#REF!,DP28,)</f>
        <v>#REF!</v>
      </c>
      <c r="DA28" s="628"/>
      <c r="DB28" s="628"/>
      <c r="DC28" s="628" t="e">
        <f>VLOOKUP($BF$5,#REF!,DQ28,)</f>
        <v>#REF!</v>
      </c>
      <c r="DD28" s="628"/>
      <c r="DE28" s="628"/>
      <c r="DH28" s="329" t="str">
        <f t="shared" si="2"/>
        <v/>
      </c>
      <c r="DI28" s="329" t="str">
        <f t="shared" ref="DI28:DK30" si="6">IF(DH28=0,"",IF(DH28="","",DH28+1))</f>
        <v/>
      </c>
      <c r="DJ28" s="329" t="str">
        <f t="shared" si="6"/>
        <v/>
      </c>
      <c r="DK28" s="329" t="str">
        <f t="shared" si="6"/>
        <v/>
      </c>
      <c r="DO28" s="319">
        <v>51</v>
      </c>
      <c r="DP28" s="319">
        <v>52</v>
      </c>
      <c r="DQ28" s="319">
        <v>53</v>
      </c>
      <c r="DT28" s="319" t="str">
        <f t="shared" si="5"/>
        <v/>
      </c>
      <c r="DU28" s="319" t="str">
        <f t="shared" si="1"/>
        <v/>
      </c>
      <c r="DV28" s="319" t="str">
        <f t="shared" si="1"/>
        <v/>
      </c>
      <c r="DW28" s="319" t="str">
        <f t="shared" si="1"/>
        <v/>
      </c>
      <c r="DY28" s="319">
        <v>19</v>
      </c>
      <c r="DZ28" s="319">
        <v>76</v>
      </c>
      <c r="EB28" s="319">
        <v>19</v>
      </c>
      <c r="EC28" s="319">
        <v>75</v>
      </c>
    </row>
    <row r="29" spans="2:133" ht="15" customHeight="1" x14ac:dyDescent="0.2">
      <c r="B29" s="375"/>
      <c r="C29" s="630"/>
      <c r="D29" s="630"/>
      <c r="E29" s="630"/>
      <c r="F29" s="630"/>
      <c r="G29" s="630"/>
      <c r="H29" s="630"/>
      <c r="I29" s="630"/>
      <c r="J29" s="630"/>
      <c r="K29" s="630"/>
      <c r="L29" s="630"/>
      <c r="M29" s="630"/>
      <c r="N29" s="630"/>
      <c r="O29" s="630"/>
      <c r="P29" s="630"/>
      <c r="Q29" s="630"/>
      <c r="R29" s="630"/>
      <c r="S29" s="630"/>
      <c r="T29" s="630"/>
      <c r="U29" s="630"/>
      <c r="V29" s="630"/>
      <c r="W29" s="640" t="str">
        <f>IF(B29="","",IF(B29=0,"",VLOOKUP(B29,ANASAYFA!$D$5:$F$20,2,)))</f>
        <v/>
      </c>
      <c r="X29" s="640"/>
      <c r="Y29" s="640"/>
      <c r="Z29" s="640"/>
      <c r="AA29" s="640"/>
      <c r="AB29" s="640"/>
      <c r="AC29" s="621" t="str">
        <f>IF(B29="","",IF(B29=0,"",VLOOKUP(B29,ANASAYFA!$D$5:$G$20,4,)))</f>
        <v/>
      </c>
      <c r="AD29" s="621"/>
      <c r="AE29" s="621"/>
      <c r="AF29" s="621"/>
      <c r="AG29" s="621"/>
      <c r="AH29" s="621"/>
      <c r="AI29" s="621"/>
      <c r="AJ29" s="621"/>
      <c r="AK29" s="621"/>
      <c r="AL29" s="621"/>
      <c r="AM29" s="621"/>
      <c r="AN29" s="621"/>
      <c r="AO29" s="621"/>
      <c r="AP29" s="621"/>
      <c r="AQ29" s="628"/>
      <c r="AR29" s="628"/>
      <c r="AS29" s="628"/>
      <c r="AT29" s="628"/>
      <c r="AU29" s="628"/>
      <c r="AV29" s="323"/>
      <c r="AW29" s="323"/>
      <c r="AX29" s="323"/>
      <c r="AY29" s="323"/>
      <c r="AZ29" s="323"/>
      <c r="BA29" s="323"/>
      <c r="BB29" s="621"/>
      <c r="BC29" s="621"/>
      <c r="BD29" s="621"/>
      <c r="BE29" s="621"/>
      <c r="BF29" s="621"/>
      <c r="BG29" s="621"/>
      <c r="BH29" s="621"/>
      <c r="BI29" s="621"/>
      <c r="BJ29" s="621"/>
      <c r="BK29" s="621"/>
      <c r="BL29" s="621"/>
      <c r="BM29" s="621"/>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8" t="e">
        <f>VLOOKUP($BF$5,#REF!,DO29,)</f>
        <v>#REF!</v>
      </c>
      <c r="CO29" s="628"/>
      <c r="CP29" s="628"/>
      <c r="CQ29" s="628" t="e">
        <f>VLOOKUP($BF$5,#REF!,DP29,)</f>
        <v>#REF!</v>
      </c>
      <c r="CR29" s="628"/>
      <c r="CS29" s="628"/>
      <c r="CT29" s="628" t="e">
        <f>VLOOKUP($BF$5,#REF!,DQ29,)</f>
        <v>#REF!</v>
      </c>
      <c r="CU29" s="628"/>
      <c r="CV29" s="628"/>
      <c r="CW29" s="628" t="e">
        <f>VLOOKUP($BF$5,#REF!,DO29,)</f>
        <v>#REF!</v>
      </c>
      <c r="CX29" s="628"/>
      <c r="CY29" s="628"/>
      <c r="CZ29" s="628" t="e">
        <f>VLOOKUP($BF$5,#REF!,DP29,)</f>
        <v>#REF!</v>
      </c>
      <c r="DA29" s="628"/>
      <c r="DB29" s="628"/>
      <c r="DC29" s="628" t="e">
        <f>VLOOKUP($BF$5,#REF!,DQ29,)</f>
        <v>#REF!</v>
      </c>
      <c r="DD29" s="628"/>
      <c r="DE29" s="628"/>
      <c r="DH29" s="329" t="str">
        <f t="shared" si="2"/>
        <v/>
      </c>
      <c r="DI29" s="329" t="str">
        <f t="shared" si="6"/>
        <v/>
      </c>
      <c r="DJ29" s="329" t="str">
        <f t="shared" si="6"/>
        <v/>
      </c>
      <c r="DK29" s="329" t="str">
        <f t="shared" si="6"/>
        <v/>
      </c>
      <c r="DO29" s="319">
        <v>54</v>
      </c>
      <c r="DP29" s="319">
        <v>55</v>
      </c>
      <c r="DQ29" s="319">
        <v>56</v>
      </c>
      <c r="DT29" s="319" t="str">
        <f t="shared" si="5"/>
        <v/>
      </c>
      <c r="DU29" s="319" t="str">
        <f t="shared" ref="DU29:DW30" si="7">IF(DT29=0,"",IF(DT29="","",DT29+1))</f>
        <v/>
      </c>
      <c r="DV29" s="319" t="str">
        <f t="shared" si="7"/>
        <v/>
      </c>
      <c r="DW29" s="319" t="str">
        <f t="shared" si="7"/>
        <v/>
      </c>
      <c r="DY29" s="319">
        <v>20</v>
      </c>
      <c r="DZ29" s="319">
        <v>80</v>
      </c>
      <c r="EB29" s="319">
        <v>20</v>
      </c>
      <c r="EC29" s="319">
        <v>79</v>
      </c>
    </row>
    <row r="30" spans="2:133" ht="20.25" customHeight="1" x14ac:dyDescent="0.2">
      <c r="B30" s="375"/>
      <c r="C30" s="630"/>
      <c r="D30" s="630"/>
      <c r="E30" s="630"/>
      <c r="F30" s="630"/>
      <c r="G30" s="630"/>
      <c r="H30" s="630"/>
      <c r="I30" s="630"/>
      <c r="J30" s="630"/>
      <c r="K30" s="630"/>
      <c r="L30" s="630"/>
      <c r="M30" s="630"/>
      <c r="N30" s="630"/>
      <c r="O30" s="630"/>
      <c r="P30" s="630"/>
      <c r="Q30" s="630"/>
      <c r="R30" s="630"/>
      <c r="S30" s="630"/>
      <c r="T30" s="630"/>
      <c r="U30" s="630"/>
      <c r="V30" s="630"/>
      <c r="W30" s="640" t="str">
        <f>IF(B30="","",IF(B30=0,"",VLOOKUP(B30,ANASAYFA!$D$5:$F$20,2,)))</f>
        <v/>
      </c>
      <c r="X30" s="640"/>
      <c r="Y30" s="640"/>
      <c r="Z30" s="640"/>
      <c r="AA30" s="640"/>
      <c r="AB30" s="640"/>
      <c r="AC30" s="621" t="str">
        <f>IF(B30="","",IF(B30=0,"",VLOOKUP(B30,ANASAYFA!$D$5:$G$20,4,)))</f>
        <v/>
      </c>
      <c r="AD30" s="621"/>
      <c r="AE30" s="621"/>
      <c r="AF30" s="621"/>
      <c r="AG30" s="621"/>
      <c r="AH30" s="621"/>
      <c r="AI30" s="621"/>
      <c r="AJ30" s="621"/>
      <c r="AK30" s="621"/>
      <c r="AL30" s="323"/>
      <c r="AM30" s="323"/>
      <c r="AN30" s="323"/>
      <c r="AO30" s="323"/>
      <c r="AP30" s="323"/>
      <c r="AQ30" s="628"/>
      <c r="AR30" s="628"/>
      <c r="AS30" s="628"/>
      <c r="AT30" s="628"/>
      <c r="AU30" s="628"/>
      <c r="AV30" s="628"/>
      <c r="AW30" s="628"/>
      <c r="AX30" s="628"/>
      <c r="AY30" s="628"/>
      <c r="AZ30" s="628"/>
      <c r="BA30" s="323"/>
      <c r="BB30" s="621"/>
      <c r="BC30" s="621"/>
      <c r="BD30" s="621"/>
      <c r="BE30" s="621"/>
      <c r="BF30" s="621"/>
      <c r="BG30" s="621"/>
      <c r="BH30" s="621"/>
      <c r="BI30" s="621"/>
      <c r="BJ30" s="621"/>
      <c r="BK30" s="621"/>
      <c r="BL30" s="621"/>
      <c r="BM30" s="621"/>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H30" s="329" t="str">
        <f t="shared" si="2"/>
        <v/>
      </c>
      <c r="DI30" s="329" t="str">
        <f t="shared" si="6"/>
        <v/>
      </c>
      <c r="DJ30" s="329" t="str">
        <f t="shared" si="6"/>
        <v/>
      </c>
      <c r="DK30" s="329" t="str">
        <f t="shared" si="6"/>
        <v/>
      </c>
      <c r="DT30" s="319" t="str">
        <f t="shared" si="5"/>
        <v/>
      </c>
      <c r="DU30" s="319" t="str">
        <f t="shared" si="7"/>
        <v/>
      </c>
      <c r="DV30" s="319" t="str">
        <f t="shared" si="7"/>
        <v/>
      </c>
      <c r="DW30" s="319" t="str">
        <f t="shared" si="7"/>
        <v/>
      </c>
      <c r="DY30" s="319">
        <v>21</v>
      </c>
      <c r="DZ30" s="319">
        <v>84</v>
      </c>
      <c r="EB30" s="319">
        <v>21</v>
      </c>
      <c r="EC30" s="319">
        <v>83</v>
      </c>
    </row>
    <row r="31" spans="2:133" ht="14.25" customHeight="1" x14ac:dyDescent="0.2">
      <c r="B31" s="644" t="s">
        <v>133</v>
      </c>
      <c r="C31" s="645"/>
      <c r="D31" s="645"/>
      <c r="E31" s="645"/>
      <c r="F31" s="645"/>
      <c r="G31" s="645"/>
      <c r="H31" s="645"/>
      <c r="I31" s="645"/>
      <c r="J31" s="645"/>
      <c r="K31" s="645"/>
      <c r="L31" s="645"/>
      <c r="M31" s="645"/>
      <c r="N31" s="645"/>
      <c r="O31" s="645"/>
      <c r="P31" s="645"/>
      <c r="Q31" s="645"/>
      <c r="R31" s="645"/>
      <c r="S31" s="645"/>
      <c r="T31" s="645"/>
      <c r="U31" s="645"/>
      <c r="V31" s="646"/>
      <c r="W31" s="629"/>
      <c r="X31" s="629"/>
      <c r="Y31" s="629"/>
      <c r="Z31" s="629"/>
      <c r="AA31" s="629"/>
      <c r="AB31" s="629"/>
      <c r="AC31" s="621">
        <f>ANASAYFA!G21</f>
        <v>30</v>
      </c>
      <c r="AD31" s="621"/>
      <c r="AE31" s="621"/>
      <c r="AF31" s="621"/>
      <c r="AG31" s="621"/>
      <c r="AH31" s="621"/>
      <c r="AI31" s="621"/>
      <c r="AJ31" s="621"/>
      <c r="AK31" s="621"/>
      <c r="AL31" s="621">
        <f>COUNTIF(AL10:AP26,"&lt;2")</f>
        <v>14</v>
      </c>
      <c r="AM31" s="621"/>
      <c r="AN31" s="621"/>
      <c r="AO31" s="621"/>
      <c r="AP31" s="621"/>
      <c r="AQ31" s="628"/>
      <c r="AR31" s="628"/>
      <c r="AS31" s="628"/>
      <c r="AT31" s="628"/>
      <c r="AU31" s="628"/>
      <c r="AV31" s="628" t="e">
        <f>SUM(AV10:AZ27)</f>
        <v>#REF!</v>
      </c>
      <c r="AW31" s="628"/>
      <c r="AX31" s="628"/>
      <c r="AY31" s="628"/>
      <c r="AZ31" s="628"/>
      <c r="BA31" s="323"/>
      <c r="BB31" s="621"/>
      <c r="BC31" s="621"/>
      <c r="BD31" s="621"/>
      <c r="BE31" s="621"/>
      <c r="BF31" s="621"/>
      <c r="BG31" s="621"/>
      <c r="BH31" s="621"/>
      <c r="BI31" s="621"/>
      <c r="BJ31" s="621"/>
      <c r="BK31" s="621"/>
      <c r="BL31" s="621"/>
      <c r="BM31" s="621"/>
      <c r="BS31" s="326"/>
      <c r="BT31" s="326"/>
      <c r="BU31" s="326"/>
      <c r="BV31" s="326"/>
      <c r="BW31" s="641" t="e">
        <f>IF(AL10=0,"",IF(AL10="","",IF(AL31&gt;0,"ŞÖK","GEÇTİ")))</f>
        <v>#REF!</v>
      </c>
      <c r="BX31" s="641"/>
      <c r="BY31" s="641"/>
      <c r="BZ31" s="641"/>
      <c r="CA31" s="641"/>
      <c r="CB31" s="641"/>
      <c r="CC31" s="641"/>
      <c r="CD31" s="641"/>
      <c r="CE31" s="641"/>
      <c r="CF31" s="641"/>
      <c r="CG31" s="641"/>
      <c r="CH31" s="326"/>
      <c r="CI31" s="326"/>
      <c r="CJ31" s="326"/>
      <c r="CK31" s="326"/>
      <c r="CL31" s="326"/>
      <c r="CM31" s="326"/>
      <c r="CN31" s="326"/>
      <c r="CO31" s="326"/>
      <c r="CP31" s="326"/>
      <c r="CQ31" s="326"/>
      <c r="CR31" s="326"/>
      <c r="CS31" s="326"/>
      <c r="CT31" s="326"/>
      <c r="CU31" s="326"/>
      <c r="CV31" s="326"/>
      <c r="CW31" s="326"/>
      <c r="CY31" s="326"/>
      <c r="CZ31" s="635" t="e">
        <f>IF(AL10=0,"",IF(AL10="","",AV33))</f>
        <v>#REF!</v>
      </c>
      <c r="DA31" s="635"/>
      <c r="DB31" s="635"/>
      <c r="DC31" s="635"/>
      <c r="DD31" s="635"/>
      <c r="DE31" s="635"/>
      <c r="DH31" s="329"/>
      <c r="DI31" s="329"/>
      <c r="DJ31" s="329"/>
      <c r="DK31" s="329"/>
    </row>
    <row r="32" spans="2:133" ht="9" customHeight="1" x14ac:dyDescent="0.2">
      <c r="B32" s="643" t="s">
        <v>866</v>
      </c>
      <c r="C32" s="643"/>
      <c r="D32" s="643"/>
      <c r="E32" s="643"/>
      <c r="F32" s="643"/>
      <c r="G32" s="643"/>
      <c r="H32" s="643"/>
      <c r="I32" s="643"/>
      <c r="J32" s="643"/>
      <c r="K32" s="643"/>
      <c r="L32" s="643"/>
      <c r="M32" s="643"/>
      <c r="N32" s="643"/>
      <c r="O32" s="643"/>
      <c r="P32" s="643"/>
      <c r="Q32" s="643"/>
      <c r="R32" s="643"/>
      <c r="S32" s="643"/>
      <c r="T32" s="320"/>
      <c r="U32" s="320"/>
      <c r="V32" s="320"/>
      <c r="W32" s="320"/>
      <c r="X32" s="320"/>
      <c r="Y32" s="320"/>
      <c r="Z32" s="320"/>
      <c r="AA32" s="320"/>
      <c r="AB32" s="320"/>
      <c r="AC32" s="324"/>
      <c r="AD32" s="324"/>
      <c r="AE32" s="324"/>
      <c r="AF32" s="322"/>
      <c r="AG32" s="322"/>
      <c r="AH32" s="322"/>
      <c r="AI32" s="322"/>
      <c r="AJ32" s="322"/>
      <c r="AK32" s="322"/>
      <c r="AL32" s="330"/>
      <c r="AM32" s="330"/>
      <c r="AN32" s="330"/>
      <c r="AO32" s="330"/>
      <c r="AP32" s="330"/>
      <c r="AQ32" s="328"/>
      <c r="AR32" s="328"/>
      <c r="AS32" s="328"/>
      <c r="AT32" s="328"/>
      <c r="AU32" s="328"/>
      <c r="BB32" s="322"/>
      <c r="BC32" s="322"/>
      <c r="BD32" s="322"/>
      <c r="BE32" s="322"/>
      <c r="BF32" s="322"/>
      <c r="BG32" s="322"/>
      <c r="BH32" s="322"/>
      <c r="BI32" s="322"/>
      <c r="BJ32" s="322"/>
      <c r="BK32" s="322"/>
      <c r="BL32" s="322"/>
      <c r="BM32" s="322"/>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H32" s="329"/>
      <c r="DI32" s="329"/>
      <c r="DJ32" s="329"/>
      <c r="DK32" s="329"/>
    </row>
    <row r="33" spans="2:111" ht="14.25" customHeight="1" x14ac:dyDescent="0.2">
      <c r="B33" s="643"/>
      <c r="C33" s="643"/>
      <c r="D33" s="643"/>
      <c r="E33" s="643"/>
      <c r="F33" s="643"/>
      <c r="G33" s="643"/>
      <c r="H33" s="643"/>
      <c r="I33" s="643"/>
      <c r="J33" s="643"/>
      <c r="K33" s="643"/>
      <c r="L33" s="643"/>
      <c r="M33" s="643"/>
      <c r="N33" s="643"/>
      <c r="O33" s="643"/>
      <c r="P33" s="643"/>
      <c r="Q33" s="643"/>
      <c r="R33" s="643"/>
      <c r="S33" s="643"/>
      <c r="T33" s="320"/>
      <c r="U33" s="320"/>
      <c r="V33" s="320"/>
      <c r="W33" s="320"/>
      <c r="X33" s="320"/>
      <c r="Y33" s="320"/>
      <c r="Z33" s="320"/>
      <c r="AA33" s="320"/>
      <c r="AB33" s="320"/>
      <c r="AC33" s="324"/>
      <c r="AD33" s="324"/>
      <c r="AE33" s="324"/>
      <c r="AF33" s="322"/>
      <c r="AG33" s="322"/>
      <c r="AH33" s="322"/>
      <c r="AI33" s="322"/>
      <c r="AJ33" s="322"/>
      <c r="AK33" s="322"/>
      <c r="AL33" s="330"/>
      <c r="AM33" s="330"/>
      <c r="AN33" s="330"/>
      <c r="AO33" s="330"/>
      <c r="AP33" s="330"/>
      <c r="AQ33" s="322"/>
      <c r="AR33" s="322"/>
      <c r="AS33" s="322"/>
      <c r="AT33" s="322"/>
      <c r="AU33" s="322"/>
      <c r="AV33" s="642" t="e">
        <f>AV31/AC31</f>
        <v>#REF!</v>
      </c>
      <c r="AW33" s="642"/>
      <c r="AX33" s="642"/>
      <c r="AY33" s="642"/>
      <c r="AZ33" s="642"/>
      <c r="BB33" s="322"/>
      <c r="BC33" s="322"/>
      <c r="BD33" s="322"/>
      <c r="BE33" s="322"/>
      <c r="BF33" s="322"/>
      <c r="BG33" s="322"/>
      <c r="BH33" s="322"/>
      <c r="BI33" s="322"/>
      <c r="BJ33" s="322"/>
      <c r="BK33" s="322"/>
      <c r="BL33" s="322"/>
      <c r="BM33" s="322"/>
      <c r="BS33" s="332"/>
      <c r="BT33" s="332"/>
      <c r="BU33" s="332"/>
      <c r="BV33" s="332"/>
      <c r="BW33" s="332"/>
      <c r="BX33" s="332"/>
      <c r="BY33" s="332"/>
      <c r="BZ33" s="332"/>
      <c r="CA33" s="332"/>
      <c r="CB33" s="332"/>
      <c r="CC33" s="332"/>
      <c r="CD33" s="332"/>
      <c r="CF33" s="333"/>
      <c r="CG33" s="333"/>
      <c r="CH33" s="333"/>
      <c r="CI33" s="333"/>
      <c r="CJ33" s="333"/>
      <c r="CK33" s="333"/>
      <c r="CL33" s="333"/>
      <c r="CM33" s="333"/>
      <c r="CN33" s="333"/>
      <c r="CP33" s="334"/>
      <c r="CQ33" s="334"/>
      <c r="CR33" s="334"/>
      <c r="CS33" s="334"/>
      <c r="CT33" s="334"/>
      <c r="CU33" s="621" t="str">
        <f>VLOOKUP($BQ$1,öğrbil!$A$4:$AK$209,16,)</f>
        <v>Hüseyin PARLAK</v>
      </c>
      <c r="CV33" s="621"/>
      <c r="CW33" s="334"/>
      <c r="CX33" s="334"/>
      <c r="CY33" s="334"/>
      <c r="CZ33" s="334"/>
      <c r="DA33" s="334"/>
      <c r="DB33" s="334"/>
      <c r="DC33" s="334"/>
      <c r="DD33" s="621">
        <f>VLOOKUP($BQ$1,öğrbil!$A$4:$AK$209,17,)</f>
        <v>0</v>
      </c>
      <c r="DE33" s="621"/>
    </row>
    <row r="34" spans="2:111" ht="9.75" customHeight="1" x14ac:dyDescent="0.2">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2"/>
      <c r="AD34" s="322"/>
      <c r="AE34" s="322"/>
      <c r="AF34" s="322"/>
      <c r="AG34" s="322"/>
      <c r="AH34" s="322"/>
      <c r="AI34" s="322"/>
      <c r="AJ34" s="322"/>
      <c r="AK34" s="322"/>
      <c r="AL34" s="330"/>
      <c r="AM34" s="330"/>
      <c r="AN34" s="330"/>
      <c r="AO34" s="330"/>
      <c r="AP34" s="330"/>
      <c r="AQ34" s="322"/>
      <c r="AR34" s="322"/>
      <c r="AS34" s="322"/>
      <c r="AT34" s="322"/>
      <c r="AU34" s="322"/>
      <c r="AV34" s="328"/>
      <c r="AW34" s="328"/>
      <c r="AX34" s="328"/>
      <c r="AY34" s="328"/>
      <c r="AZ34" s="328"/>
      <c r="BB34" s="322"/>
      <c r="BC34" s="322"/>
      <c r="BD34" s="322"/>
      <c r="BE34" s="322"/>
      <c r="BF34" s="322"/>
      <c r="BG34" s="322"/>
      <c r="BH34" s="322"/>
      <c r="BI34" s="322"/>
      <c r="BJ34" s="322"/>
      <c r="BK34" s="322"/>
      <c r="BL34" s="322"/>
      <c r="BM34" s="322"/>
      <c r="BS34" s="335"/>
      <c r="BT34" s="335"/>
      <c r="BU34" s="335"/>
      <c r="BV34" s="335"/>
      <c r="BW34" s="335"/>
      <c r="BX34" s="335"/>
      <c r="BY34" s="335"/>
      <c r="BZ34" s="335"/>
      <c r="CA34" s="335"/>
      <c r="CB34" s="335"/>
      <c r="CC34" s="335"/>
      <c r="CD34" s="629"/>
      <c r="CF34" s="333"/>
      <c r="CG34" s="333"/>
      <c r="CH34" s="333"/>
      <c r="CI34" s="333"/>
      <c r="CJ34" s="333"/>
      <c r="CK34" s="333"/>
      <c r="CL34" s="333"/>
      <c r="CM34" s="333"/>
      <c r="CN34" s="333"/>
      <c r="DF34" s="332"/>
      <c r="DG34" s="332"/>
    </row>
    <row r="35" spans="2:111" ht="16.5" customHeight="1" x14ac:dyDescent="0.2">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S35" s="335"/>
      <c r="BT35" s="335"/>
      <c r="BU35" s="335"/>
      <c r="BV35" s="335"/>
      <c r="BW35" s="335"/>
      <c r="BX35" s="335"/>
      <c r="BY35" s="335"/>
      <c r="BZ35" s="335"/>
      <c r="CA35" s="335"/>
      <c r="CB35" s="335"/>
      <c r="CC35" s="335"/>
      <c r="CD35" s="629"/>
      <c r="CE35" s="333"/>
      <c r="CF35" s="333"/>
      <c r="CG35" s="333"/>
      <c r="CH35" s="333"/>
      <c r="CI35" s="333"/>
      <c r="CJ35" s="333"/>
      <c r="CK35" s="333"/>
      <c r="CL35" s="333"/>
      <c r="CM35" s="333"/>
      <c r="CN35" s="333"/>
    </row>
    <row r="36" spans="2:111" ht="18.75" customHeight="1" x14ac:dyDescent="0.2">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621">
        <f>VLOOKUP($BF$5,Devamsızlık!$B$5:$M$185,3,)</f>
        <v>5</v>
      </c>
      <c r="AP36" s="621"/>
      <c r="AQ36" s="621"/>
      <c r="AR36" s="621"/>
      <c r="AS36" s="621"/>
      <c r="AT36" s="621"/>
      <c r="AU36" s="621"/>
      <c r="AV36" s="621"/>
      <c r="AW36" s="621"/>
      <c r="AX36" s="621"/>
      <c r="AY36" s="621"/>
      <c r="AZ36" s="621"/>
      <c r="BA36" s="621"/>
      <c r="BB36" s="621">
        <f>VLOOKUP($BF$5,Devamsızlık!$B$5:$M$185,4,)</f>
        <v>3</v>
      </c>
      <c r="BC36" s="621"/>
      <c r="BD36" s="621"/>
      <c r="BE36" s="621"/>
      <c r="BF36" s="621"/>
      <c r="BG36" s="621"/>
      <c r="BH36" s="621"/>
      <c r="BI36" s="621"/>
      <c r="BJ36" s="621"/>
      <c r="BK36" s="621"/>
      <c r="BL36" s="621"/>
      <c r="BM36" s="621"/>
      <c r="BS36" s="336"/>
      <c r="BT36" s="336"/>
      <c r="BU36" s="336"/>
      <c r="BV36" s="336"/>
      <c r="BW36" s="332"/>
      <c r="BX36" s="332"/>
      <c r="BY36" s="332"/>
      <c r="CA36" s="337"/>
      <c r="CB36" s="620" t="str">
        <f>ANASAYFA!K10</f>
        <v>Erol ESATOĞLU</v>
      </c>
      <c r="CC36" s="620"/>
      <c r="CD36" s="620"/>
      <c r="CE36" s="620"/>
      <c r="CF36" s="620"/>
      <c r="CG36" s="620"/>
      <c r="CH36" s="620"/>
      <c r="CI36" s="620"/>
      <c r="CJ36" s="620"/>
      <c r="CK36" s="620"/>
      <c r="CL36" s="620"/>
      <c r="CM36" s="620"/>
      <c r="CN36" s="620"/>
      <c r="CO36" s="620"/>
      <c r="CP36" s="323"/>
      <c r="CQ36" s="620" t="str">
        <f>ANASAYFA!K17</f>
        <v>Naşit YILMAZ</v>
      </c>
      <c r="CR36" s="620"/>
      <c r="CS36" s="620"/>
      <c r="CT36" s="620"/>
      <c r="CU36" s="620"/>
      <c r="CV36" s="620"/>
      <c r="CW36" s="337"/>
      <c r="CX36" s="619">
        <f>VLOOKUP($BF$5,öğrbil!$B$4:$X$356,17,)</f>
        <v>23</v>
      </c>
      <c r="CY36" s="619"/>
      <c r="CZ36" s="619"/>
      <c r="DA36" s="619"/>
      <c r="DB36" s="619"/>
      <c r="DC36" s="619"/>
      <c r="DD36" s="619"/>
      <c r="DE36" s="619"/>
    </row>
    <row r="37" spans="2:111" ht="18.75" customHeight="1" x14ac:dyDescent="0.2">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621">
        <f>VLOOKUP($BF$5,Devamsızlık!$B$5:$M$185,6,)</f>
        <v>4</v>
      </c>
      <c r="AP37" s="621"/>
      <c r="AQ37" s="621"/>
      <c r="AR37" s="621"/>
      <c r="AS37" s="621"/>
      <c r="AT37" s="621"/>
      <c r="AU37" s="621"/>
      <c r="AV37" s="621"/>
      <c r="AW37" s="621"/>
      <c r="AX37" s="621"/>
      <c r="AY37" s="621"/>
      <c r="AZ37" s="621"/>
      <c r="BA37" s="621"/>
      <c r="BB37" s="621">
        <f>VLOOKUP($BF$5,Devamsızlık!$B$5:$M$185,7,)</f>
        <v>8</v>
      </c>
      <c r="BC37" s="621"/>
      <c r="BD37" s="621"/>
      <c r="BE37" s="621"/>
      <c r="BF37" s="621"/>
      <c r="BG37" s="621"/>
      <c r="BH37" s="621"/>
      <c r="BI37" s="621"/>
      <c r="BJ37" s="621"/>
      <c r="BK37" s="621"/>
      <c r="BL37" s="621"/>
      <c r="BM37" s="621"/>
      <c r="BS37" s="336"/>
      <c r="BT37" s="336"/>
      <c r="BU37" s="336"/>
      <c r="BV37" s="336"/>
      <c r="BX37" s="337"/>
      <c r="BY37" s="337"/>
      <c r="BZ37" s="337"/>
      <c r="CA37" s="337"/>
      <c r="CB37" s="620"/>
      <c r="CC37" s="620"/>
      <c r="CD37" s="620"/>
      <c r="CE37" s="620"/>
      <c r="CF37" s="620"/>
      <c r="CG37" s="620"/>
      <c r="CH37" s="620"/>
      <c r="CI37" s="620"/>
      <c r="CJ37" s="620"/>
      <c r="CK37" s="620"/>
      <c r="CL37" s="620"/>
      <c r="CM37" s="620"/>
      <c r="CN37" s="620"/>
      <c r="CO37" s="620"/>
      <c r="CP37" s="385"/>
      <c r="CQ37" s="620"/>
      <c r="CR37" s="620"/>
      <c r="CS37" s="620"/>
      <c r="CT37" s="620"/>
      <c r="CU37" s="620"/>
      <c r="CV37" s="620"/>
      <c r="CW37" s="337"/>
      <c r="CX37" s="619"/>
      <c r="CY37" s="619"/>
      <c r="CZ37" s="619"/>
      <c r="DA37" s="619"/>
      <c r="DB37" s="619"/>
      <c r="DC37" s="619"/>
      <c r="DD37" s="619"/>
      <c r="DE37" s="619"/>
    </row>
    <row r="38" spans="2:111" ht="18.75" customHeight="1" x14ac:dyDescent="0.2">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621">
        <f>VLOOKUP($BF$5,öğrbil!$B$4:$X$356,17,)</f>
        <v>23</v>
      </c>
      <c r="AP38" s="621"/>
      <c r="AQ38" s="621"/>
      <c r="AR38" s="621"/>
      <c r="AS38" s="621"/>
      <c r="AT38" s="621"/>
      <c r="AU38" s="621"/>
      <c r="AV38" s="621"/>
      <c r="AW38" s="621"/>
      <c r="AX38" s="621"/>
      <c r="AY38" s="621"/>
      <c r="AZ38" s="621"/>
      <c r="BA38" s="621"/>
      <c r="BB38" s="621"/>
      <c r="BC38" s="621"/>
      <c r="BD38" s="621"/>
      <c r="BE38" s="621"/>
      <c r="BF38" s="621"/>
      <c r="BG38" s="621"/>
      <c r="BH38" s="621"/>
      <c r="BI38" s="621"/>
      <c r="BJ38" s="621"/>
      <c r="BK38" s="621"/>
      <c r="BL38" s="621"/>
      <c r="BM38" s="621"/>
      <c r="BS38" s="336"/>
      <c r="BT38" s="336"/>
      <c r="BU38" s="336"/>
      <c r="BV38" s="336"/>
      <c r="BW38" s="337"/>
      <c r="BX38" s="337"/>
      <c r="BY38" s="337"/>
      <c r="BZ38" s="337"/>
      <c r="CA38" s="337"/>
      <c r="CB38" s="620"/>
      <c r="CC38" s="620"/>
      <c r="CD38" s="620"/>
      <c r="CE38" s="620"/>
      <c r="CF38" s="620"/>
      <c r="CG38" s="620"/>
      <c r="CH38" s="620"/>
      <c r="CI38" s="620"/>
      <c r="CJ38" s="620"/>
      <c r="CK38" s="620"/>
      <c r="CL38" s="620"/>
      <c r="CM38" s="620"/>
      <c r="CN38" s="620"/>
      <c r="CO38" s="620"/>
      <c r="CP38" s="385"/>
      <c r="CQ38" s="620"/>
      <c r="CR38" s="620"/>
      <c r="CS38" s="620"/>
      <c r="CT38" s="620"/>
      <c r="CU38" s="620"/>
      <c r="CV38" s="620"/>
      <c r="CW38" s="337"/>
      <c r="CX38" s="619"/>
      <c r="CY38" s="619"/>
      <c r="CZ38" s="619"/>
      <c r="DA38" s="619"/>
      <c r="DB38" s="619"/>
      <c r="DC38" s="619"/>
      <c r="DD38" s="619"/>
      <c r="DE38" s="619"/>
    </row>
    <row r="41" spans="2:111" ht="14.25" hidden="1" customHeight="1" x14ac:dyDescent="0.2"/>
    <row r="42" spans="2:111" ht="14.25" hidden="1" customHeight="1" x14ac:dyDescent="0.2"/>
    <row r="43" spans="2:111" ht="14.25" hidden="1" customHeight="1" x14ac:dyDescent="0.2">
      <c r="C43" s="26"/>
      <c r="D43" s="26"/>
      <c r="E43" s="26"/>
    </row>
    <row r="44" spans="2:111" ht="14.25" hidden="1" customHeight="1" x14ac:dyDescent="0.2">
      <c r="C44" s="26">
        <v>0</v>
      </c>
      <c r="D44" s="26" t="s">
        <v>29</v>
      </c>
      <c r="E44" s="26"/>
    </row>
    <row r="45" spans="2:111" ht="14.25" hidden="1" customHeight="1" x14ac:dyDescent="0.2">
      <c r="C45" s="26">
        <v>1</v>
      </c>
      <c r="D45" s="26" t="s">
        <v>24</v>
      </c>
      <c r="E45" s="26"/>
    </row>
    <row r="46" spans="2:111" ht="14.25" hidden="1" customHeight="1" x14ac:dyDescent="0.2">
      <c r="C46" s="26">
        <v>2</v>
      </c>
      <c r="D46" s="26" t="s">
        <v>51</v>
      </c>
      <c r="E46" s="26"/>
    </row>
    <row r="47" spans="2:111" ht="14.25" hidden="1" customHeight="1" x14ac:dyDescent="0.2">
      <c r="C47" s="26">
        <v>3</v>
      </c>
      <c r="D47" s="26" t="s">
        <v>38</v>
      </c>
      <c r="E47" s="26"/>
    </row>
    <row r="48" spans="2:111" ht="14.25" hidden="1" customHeight="1" x14ac:dyDescent="0.2">
      <c r="C48" s="26">
        <v>4</v>
      </c>
      <c r="D48" s="26" t="s">
        <v>43</v>
      </c>
      <c r="E48" s="26"/>
    </row>
    <row r="49" spans="3:5" ht="14.25" hidden="1" customHeight="1" x14ac:dyDescent="0.2">
      <c r="C49" s="26">
        <v>5</v>
      </c>
      <c r="D49" s="26" t="s">
        <v>52</v>
      </c>
      <c r="E49" s="26"/>
    </row>
    <row r="50" spans="3:5" ht="2.25" hidden="1" customHeight="1" x14ac:dyDescent="0.2">
      <c r="C50" s="26">
        <v>6</v>
      </c>
      <c r="D50" s="26" t="s">
        <v>42</v>
      </c>
      <c r="E50" s="26"/>
    </row>
    <row r="51" spans="3:5" ht="14.25" hidden="1" customHeight="1" x14ac:dyDescent="0.2">
      <c r="C51" s="26">
        <v>7</v>
      </c>
      <c r="D51" s="26" t="s">
        <v>39</v>
      </c>
      <c r="E51" s="26"/>
    </row>
    <row r="52" spans="3:5" ht="14.25" hidden="1" customHeight="1" x14ac:dyDescent="0.2">
      <c r="C52" s="26">
        <v>8</v>
      </c>
      <c r="D52" s="26" t="s">
        <v>48</v>
      </c>
      <c r="E52" s="26"/>
    </row>
    <row r="53" spans="3:5" ht="14.25" hidden="1" customHeight="1" x14ac:dyDescent="0.2">
      <c r="C53" s="26">
        <v>9</v>
      </c>
      <c r="D53" s="26" t="s">
        <v>46</v>
      </c>
      <c r="E53" s="26"/>
    </row>
    <row r="54" spans="3:5" ht="14.25" hidden="1" customHeight="1" x14ac:dyDescent="0.2">
      <c r="C54" s="26">
        <v>10</v>
      </c>
      <c r="D54" s="26" t="s">
        <v>40</v>
      </c>
      <c r="E54" s="26"/>
    </row>
    <row r="55" spans="3:5" ht="14.25" hidden="1" customHeight="1" x14ac:dyDescent="0.2">
      <c r="C55" s="26">
        <v>11</v>
      </c>
      <c r="D55" s="26" t="s">
        <v>53</v>
      </c>
      <c r="E55" s="26"/>
    </row>
    <row r="56" spans="3:5" ht="14.25" hidden="1" customHeight="1" x14ac:dyDescent="0.2">
      <c r="C56" s="26">
        <v>12</v>
      </c>
      <c r="D56" s="26" t="s">
        <v>54</v>
      </c>
      <c r="E56" s="26"/>
    </row>
    <row r="57" spans="3:5" ht="14.25" hidden="1" customHeight="1" x14ac:dyDescent="0.2">
      <c r="C57" s="26">
        <v>13</v>
      </c>
      <c r="D57" s="26" t="s">
        <v>55</v>
      </c>
      <c r="E57" s="26"/>
    </row>
    <row r="58" spans="3:5" ht="14.25" hidden="1" customHeight="1" x14ac:dyDescent="0.2">
      <c r="C58" s="26">
        <v>14</v>
      </c>
      <c r="D58" s="26" t="s">
        <v>41</v>
      </c>
      <c r="E58" s="26"/>
    </row>
    <row r="59" spans="3:5" ht="14.25" hidden="1" customHeight="1" x14ac:dyDescent="0.2">
      <c r="C59" s="26">
        <v>15</v>
      </c>
      <c r="D59" s="26" t="s">
        <v>47</v>
      </c>
      <c r="E59" s="26"/>
    </row>
    <row r="60" spans="3:5" ht="14.25" hidden="1" customHeight="1" x14ac:dyDescent="0.2">
      <c r="C60" s="26">
        <v>16</v>
      </c>
      <c r="D60" s="26" t="s">
        <v>49</v>
      </c>
      <c r="E60" s="26"/>
    </row>
    <row r="61" spans="3:5" ht="14.25" hidden="1" customHeight="1" x14ac:dyDescent="0.2">
      <c r="C61" s="26">
        <v>17</v>
      </c>
      <c r="D61" s="26" t="s">
        <v>23</v>
      </c>
      <c r="E61" s="26"/>
    </row>
    <row r="62" spans="3:5" ht="14.25" hidden="1" customHeight="1" x14ac:dyDescent="0.2">
      <c r="C62" s="26">
        <v>18</v>
      </c>
      <c r="D62" s="26" t="s">
        <v>56</v>
      </c>
      <c r="E62" s="26"/>
    </row>
    <row r="63" spans="3:5" ht="14.25" hidden="1" customHeight="1" x14ac:dyDescent="0.2">
      <c r="C63" s="26">
        <v>19</v>
      </c>
      <c r="D63" s="26" t="s">
        <v>57</v>
      </c>
      <c r="E63" s="26"/>
    </row>
    <row r="64" spans="3:5" ht="14.25" hidden="1" customHeight="1" x14ac:dyDescent="0.2">
      <c r="C64" s="26">
        <v>20</v>
      </c>
      <c r="D64" s="26" t="s">
        <v>44</v>
      </c>
      <c r="E64" s="26"/>
    </row>
    <row r="65" spans="3:5" ht="14.25" hidden="1" customHeight="1" x14ac:dyDescent="0.2">
      <c r="C65" s="26">
        <v>21</v>
      </c>
      <c r="D65" s="26" t="s">
        <v>37</v>
      </c>
      <c r="E65" s="26"/>
    </row>
    <row r="66" spans="3:5" ht="14.25" hidden="1" customHeight="1" x14ac:dyDescent="0.2">
      <c r="C66" s="26">
        <v>22</v>
      </c>
      <c r="D66" s="26" t="s">
        <v>58</v>
      </c>
      <c r="E66" s="26"/>
    </row>
    <row r="67" spans="3:5" ht="14.25" hidden="1" customHeight="1" x14ac:dyDescent="0.2">
      <c r="C67" s="26">
        <v>23</v>
      </c>
      <c r="D67" s="26" t="s">
        <v>59</v>
      </c>
      <c r="E67" s="26"/>
    </row>
    <row r="68" spans="3:5" ht="14.25" hidden="1" customHeight="1" x14ac:dyDescent="0.2">
      <c r="C68" s="26">
        <v>24</v>
      </c>
      <c r="D68" s="26" t="s">
        <v>50</v>
      </c>
      <c r="E68" s="26"/>
    </row>
    <row r="69" spans="3:5" ht="14.25" hidden="1" customHeight="1" x14ac:dyDescent="0.2">
      <c r="C69" s="26">
        <v>25</v>
      </c>
      <c r="D69" s="26" t="s">
        <v>60</v>
      </c>
      <c r="E69" s="26"/>
    </row>
    <row r="70" spans="3:5" ht="14.25" hidden="1" customHeight="1" x14ac:dyDescent="0.2">
      <c r="C70" s="26">
        <v>26</v>
      </c>
      <c r="D70" s="26" t="s">
        <v>61</v>
      </c>
      <c r="E70" s="26"/>
    </row>
    <row r="71" spans="3:5" ht="14.25" hidden="1" customHeight="1" x14ac:dyDescent="0.2">
      <c r="C71" s="26">
        <v>27</v>
      </c>
      <c r="D71" s="26" t="s">
        <v>62</v>
      </c>
      <c r="E71" s="26"/>
    </row>
    <row r="72" spans="3:5" ht="14.25" hidden="1" customHeight="1" x14ac:dyDescent="0.2">
      <c r="C72" s="26">
        <v>28</v>
      </c>
      <c r="D72" s="26" t="s">
        <v>63</v>
      </c>
      <c r="E72" s="26"/>
    </row>
    <row r="73" spans="3:5" ht="14.25" hidden="1" customHeight="1" x14ac:dyDescent="0.2">
      <c r="C73" s="26">
        <v>29</v>
      </c>
      <c r="D73" s="26" t="s">
        <v>45</v>
      </c>
      <c r="E73" s="26"/>
    </row>
    <row r="74" spans="3:5" ht="14.25" hidden="1" customHeight="1" x14ac:dyDescent="0.2">
      <c r="C74" s="26">
        <v>30</v>
      </c>
      <c r="D74" s="26" t="s">
        <v>64</v>
      </c>
      <c r="E74" s="26"/>
    </row>
    <row r="75" spans="3:5" ht="14.25" hidden="1" customHeight="1" x14ac:dyDescent="0.2">
      <c r="C75" s="26">
        <v>31</v>
      </c>
      <c r="D75" s="26" t="s">
        <v>65</v>
      </c>
      <c r="E75" s="26"/>
    </row>
    <row r="76" spans="3:5" ht="14.25" hidden="1" customHeight="1" x14ac:dyDescent="0.2">
      <c r="C76" s="26">
        <v>32</v>
      </c>
      <c r="D76" s="26" t="s">
        <v>66</v>
      </c>
      <c r="E76" s="26"/>
    </row>
    <row r="77" spans="3:5" ht="14.25" hidden="1" customHeight="1" x14ac:dyDescent="0.2">
      <c r="C77" s="26">
        <v>33</v>
      </c>
      <c r="D77" s="26" t="s">
        <v>67</v>
      </c>
      <c r="E77" s="26"/>
    </row>
    <row r="78" spans="3:5" ht="14.25" hidden="1" customHeight="1" x14ac:dyDescent="0.2">
      <c r="C78" s="26">
        <v>34</v>
      </c>
      <c r="D78" s="26" t="s">
        <v>68</v>
      </c>
      <c r="E78" s="26"/>
    </row>
    <row r="79" spans="3:5" ht="14.25" hidden="1" customHeight="1" x14ac:dyDescent="0.2">
      <c r="C79" s="26">
        <v>35</v>
      </c>
      <c r="D79" s="26" t="s">
        <v>69</v>
      </c>
      <c r="E79" s="26"/>
    </row>
    <row r="80" spans="3:5" ht="14.25" hidden="1" customHeight="1" x14ac:dyDescent="0.2">
      <c r="C80" s="26">
        <v>36</v>
      </c>
      <c r="D80" s="26" t="s">
        <v>70</v>
      </c>
      <c r="E80" s="26"/>
    </row>
    <row r="81" spans="3:5" ht="14.25" hidden="1" customHeight="1" x14ac:dyDescent="0.2">
      <c r="C81" s="26">
        <v>37</v>
      </c>
      <c r="D81" s="26" t="s">
        <v>71</v>
      </c>
      <c r="E81" s="26"/>
    </row>
    <row r="82" spans="3:5" ht="14.25" hidden="1" customHeight="1" x14ac:dyDescent="0.2">
      <c r="C82" s="26">
        <v>38</v>
      </c>
      <c r="D82" s="26" t="s">
        <v>72</v>
      </c>
      <c r="E82" s="26"/>
    </row>
    <row r="83" spans="3:5" ht="14.25" hidden="1" customHeight="1" x14ac:dyDescent="0.2">
      <c r="C83" s="26">
        <v>39</v>
      </c>
      <c r="D83" s="26" t="s">
        <v>73</v>
      </c>
      <c r="E83" s="26"/>
    </row>
    <row r="84" spans="3:5" ht="14.25" hidden="1" customHeight="1" x14ac:dyDescent="0.2">
      <c r="C84" s="26">
        <v>40</v>
      </c>
      <c r="D84" s="26" t="s">
        <v>74</v>
      </c>
      <c r="E84" s="26"/>
    </row>
    <row r="85" spans="3:5" ht="14.25" hidden="1" customHeight="1" x14ac:dyDescent="0.2">
      <c r="C85" s="26">
        <v>41</v>
      </c>
      <c r="D85" s="26" t="s">
        <v>75</v>
      </c>
      <c r="E85" s="26"/>
    </row>
    <row r="86" spans="3:5" ht="14.25" hidden="1" customHeight="1" x14ac:dyDescent="0.2">
      <c r="C86" s="26">
        <v>42</v>
      </c>
      <c r="D86" s="26" t="s">
        <v>76</v>
      </c>
      <c r="E86" s="26"/>
    </row>
    <row r="87" spans="3:5" ht="14.25" hidden="1" customHeight="1" x14ac:dyDescent="0.2">
      <c r="C87" s="26">
        <v>43</v>
      </c>
      <c r="D87" s="26" t="s">
        <v>77</v>
      </c>
      <c r="E87" s="26"/>
    </row>
    <row r="88" spans="3:5" ht="14.25" hidden="1" customHeight="1" x14ac:dyDescent="0.2">
      <c r="C88" s="26">
        <v>44</v>
      </c>
      <c r="D88" s="26" t="s">
        <v>78</v>
      </c>
      <c r="E88" s="26"/>
    </row>
    <row r="89" spans="3:5" ht="14.25" hidden="1" customHeight="1" x14ac:dyDescent="0.2">
      <c r="C89" s="26">
        <v>45</v>
      </c>
      <c r="D89" s="26" t="s">
        <v>79</v>
      </c>
      <c r="E89" s="26"/>
    </row>
    <row r="90" spans="3:5" ht="14.25" hidden="1" customHeight="1" x14ac:dyDescent="0.2">
      <c r="C90" s="26">
        <v>46</v>
      </c>
      <c r="D90" s="26" t="s">
        <v>80</v>
      </c>
      <c r="E90" s="26"/>
    </row>
    <row r="91" spans="3:5" ht="14.25" hidden="1" customHeight="1" x14ac:dyDescent="0.2">
      <c r="C91" s="26">
        <v>47</v>
      </c>
      <c r="D91" s="26" t="s">
        <v>81</v>
      </c>
      <c r="E91" s="26"/>
    </row>
    <row r="92" spans="3:5" ht="14.25" hidden="1" customHeight="1" x14ac:dyDescent="0.2">
      <c r="C92" s="26">
        <v>48</v>
      </c>
      <c r="D92" s="26" t="s">
        <v>82</v>
      </c>
      <c r="E92" s="26"/>
    </row>
    <row r="93" spans="3:5" ht="14.25" hidden="1" customHeight="1" x14ac:dyDescent="0.2">
      <c r="C93" s="26">
        <v>49</v>
      </c>
      <c r="D93" s="26" t="s">
        <v>83</v>
      </c>
      <c r="E93" s="26"/>
    </row>
    <row r="94" spans="3:5" ht="14.25" hidden="1" customHeight="1" x14ac:dyDescent="0.2">
      <c r="C94" s="26">
        <v>50</v>
      </c>
      <c r="D94" s="26" t="s">
        <v>84</v>
      </c>
      <c r="E94" s="26"/>
    </row>
    <row r="95" spans="3:5" ht="14.25" hidden="1" customHeight="1" x14ac:dyDescent="0.2">
      <c r="C95" s="26">
        <v>51</v>
      </c>
      <c r="D95" s="26" t="s">
        <v>85</v>
      </c>
      <c r="E95" s="26"/>
    </row>
    <row r="96" spans="3:5" ht="14.25" hidden="1" customHeight="1" x14ac:dyDescent="0.2">
      <c r="C96" s="26">
        <v>52</v>
      </c>
      <c r="D96" s="26" t="s">
        <v>86</v>
      </c>
      <c r="E96" s="26"/>
    </row>
    <row r="97" spans="3:5" ht="14.25" hidden="1" customHeight="1" x14ac:dyDescent="0.2">
      <c r="C97" s="26">
        <v>53</v>
      </c>
      <c r="D97" s="26" t="s">
        <v>87</v>
      </c>
      <c r="E97" s="26"/>
    </row>
    <row r="98" spans="3:5" ht="14.25" hidden="1" customHeight="1" x14ac:dyDescent="0.2">
      <c r="C98" s="26">
        <v>54</v>
      </c>
      <c r="D98" s="26" t="s">
        <v>88</v>
      </c>
      <c r="E98" s="26"/>
    </row>
    <row r="99" spans="3:5" ht="14.25" hidden="1" customHeight="1" x14ac:dyDescent="0.2">
      <c r="C99" s="26">
        <v>55</v>
      </c>
      <c r="D99" s="26" t="s">
        <v>89</v>
      </c>
      <c r="E99" s="26"/>
    </row>
    <row r="100" spans="3:5" ht="14.25" hidden="1" customHeight="1" x14ac:dyDescent="0.2">
      <c r="C100" s="26">
        <v>56</v>
      </c>
      <c r="D100" s="26" t="s">
        <v>90</v>
      </c>
      <c r="E100" s="26"/>
    </row>
    <row r="101" spans="3:5" ht="14.25" hidden="1" customHeight="1" x14ac:dyDescent="0.2">
      <c r="C101" s="26">
        <v>57</v>
      </c>
      <c r="D101" s="26" t="s">
        <v>91</v>
      </c>
      <c r="E101" s="26"/>
    </row>
    <row r="102" spans="3:5" ht="14.25" hidden="1" customHeight="1" x14ac:dyDescent="0.2">
      <c r="C102" s="26">
        <v>58</v>
      </c>
      <c r="D102" s="26" t="s">
        <v>92</v>
      </c>
      <c r="E102" s="26"/>
    </row>
    <row r="103" spans="3:5" ht="14.25" hidden="1" customHeight="1" x14ac:dyDescent="0.2">
      <c r="C103" s="26">
        <v>59</v>
      </c>
      <c r="D103" s="26" t="s">
        <v>93</v>
      </c>
      <c r="E103" s="26"/>
    </row>
    <row r="104" spans="3:5" ht="14.25" hidden="1" customHeight="1" x14ac:dyDescent="0.2">
      <c r="C104" s="26">
        <v>60</v>
      </c>
      <c r="D104" s="26" t="s">
        <v>94</v>
      </c>
      <c r="E104" s="26"/>
    </row>
    <row r="105" spans="3:5" ht="14.25" hidden="1" customHeight="1" x14ac:dyDescent="0.2">
      <c r="C105" s="26">
        <v>61</v>
      </c>
      <c r="D105" s="26" t="s">
        <v>95</v>
      </c>
      <c r="E105" s="26"/>
    </row>
    <row r="106" spans="3:5" ht="14.25" hidden="1" customHeight="1" x14ac:dyDescent="0.2">
      <c r="C106" s="26">
        <v>62</v>
      </c>
      <c r="D106" s="26" t="s">
        <v>96</v>
      </c>
      <c r="E106" s="26"/>
    </row>
    <row r="107" spans="3:5" ht="14.25" hidden="1" customHeight="1" x14ac:dyDescent="0.2">
      <c r="C107" s="26">
        <v>63</v>
      </c>
      <c r="D107" s="26" t="s">
        <v>97</v>
      </c>
      <c r="E107" s="26"/>
    </row>
    <row r="108" spans="3:5" ht="14.25" hidden="1" customHeight="1" x14ac:dyDescent="0.2">
      <c r="C108" s="26">
        <v>64</v>
      </c>
      <c r="D108" s="26" t="s">
        <v>98</v>
      </c>
      <c r="E108" s="26"/>
    </row>
    <row r="109" spans="3:5" ht="14.25" hidden="1" customHeight="1" x14ac:dyDescent="0.2">
      <c r="C109" s="26">
        <v>65</v>
      </c>
      <c r="D109" s="26" t="s">
        <v>99</v>
      </c>
      <c r="E109" s="26"/>
    </row>
    <row r="110" spans="3:5" ht="0.75" hidden="1" customHeight="1" x14ac:dyDescent="0.2">
      <c r="C110" s="26">
        <v>66</v>
      </c>
      <c r="D110" s="26" t="s">
        <v>100</v>
      </c>
      <c r="E110" s="26"/>
    </row>
    <row r="111" spans="3:5" ht="14.25" hidden="1" customHeight="1" x14ac:dyDescent="0.2">
      <c r="C111" s="26">
        <v>67</v>
      </c>
      <c r="D111" s="26" t="s">
        <v>101</v>
      </c>
      <c r="E111" s="26"/>
    </row>
    <row r="112" spans="3:5" ht="14.25" hidden="1" customHeight="1" x14ac:dyDescent="0.2">
      <c r="C112" s="26">
        <v>68</v>
      </c>
      <c r="D112" s="26" t="s">
        <v>102</v>
      </c>
      <c r="E112" s="26"/>
    </row>
    <row r="113" spans="3:5" ht="14.25" hidden="1" customHeight="1" x14ac:dyDescent="0.2">
      <c r="C113" s="26">
        <v>69</v>
      </c>
      <c r="D113" s="26" t="s">
        <v>103</v>
      </c>
      <c r="E113" s="26"/>
    </row>
    <row r="114" spans="3:5" ht="14.25" hidden="1" customHeight="1" x14ac:dyDescent="0.2">
      <c r="C114" s="26">
        <v>70</v>
      </c>
      <c r="D114" s="26" t="s">
        <v>104</v>
      </c>
      <c r="E114" s="26"/>
    </row>
    <row r="115" spans="3:5" ht="14.25" hidden="1" customHeight="1" x14ac:dyDescent="0.2">
      <c r="C115" s="26">
        <v>71</v>
      </c>
      <c r="D115" s="26" t="s">
        <v>105</v>
      </c>
      <c r="E115" s="26"/>
    </row>
    <row r="116" spans="3:5" ht="14.25" hidden="1" customHeight="1" x14ac:dyDescent="0.2">
      <c r="C116" s="26">
        <v>72</v>
      </c>
      <c r="D116" s="26" t="s">
        <v>106</v>
      </c>
      <c r="E116" s="26"/>
    </row>
    <row r="117" spans="3:5" ht="14.25" hidden="1" customHeight="1" x14ac:dyDescent="0.2">
      <c r="C117" s="26">
        <v>73</v>
      </c>
      <c r="D117" s="26" t="s">
        <v>107</v>
      </c>
      <c r="E117" s="26"/>
    </row>
    <row r="118" spans="3:5" ht="14.25" hidden="1" customHeight="1" x14ac:dyDescent="0.2">
      <c r="C118" s="26">
        <v>74</v>
      </c>
      <c r="D118" s="26" t="s">
        <v>108</v>
      </c>
      <c r="E118" s="26"/>
    </row>
    <row r="119" spans="3:5" ht="14.25" hidden="1" customHeight="1" x14ac:dyDescent="0.2">
      <c r="C119" s="26">
        <v>75</v>
      </c>
      <c r="D119" s="26" t="s">
        <v>109</v>
      </c>
      <c r="E119" s="26"/>
    </row>
    <row r="120" spans="3:5" ht="14.25" hidden="1" customHeight="1" x14ac:dyDescent="0.2">
      <c r="C120" s="26">
        <v>76</v>
      </c>
      <c r="D120" s="26" t="s">
        <v>110</v>
      </c>
      <c r="E120" s="26"/>
    </row>
    <row r="121" spans="3:5" ht="14.25" hidden="1" customHeight="1" x14ac:dyDescent="0.2">
      <c r="C121" s="26">
        <v>77</v>
      </c>
      <c r="D121" s="26" t="s">
        <v>111</v>
      </c>
      <c r="E121" s="26"/>
    </row>
    <row r="122" spans="3:5" ht="14.25" hidden="1" customHeight="1" x14ac:dyDescent="0.2">
      <c r="C122" s="26">
        <v>78</v>
      </c>
      <c r="D122" s="26" t="s">
        <v>112</v>
      </c>
      <c r="E122" s="26"/>
    </row>
    <row r="123" spans="3:5" ht="14.25" hidden="1" customHeight="1" x14ac:dyDescent="0.2">
      <c r="C123" s="26">
        <v>79</v>
      </c>
      <c r="D123" s="26" t="s">
        <v>113</v>
      </c>
      <c r="E123" s="26"/>
    </row>
    <row r="124" spans="3:5" ht="14.25" hidden="1" customHeight="1" x14ac:dyDescent="0.2">
      <c r="C124" s="26">
        <v>80</v>
      </c>
      <c r="D124" s="26" t="s">
        <v>114</v>
      </c>
      <c r="E124" s="26"/>
    </row>
    <row r="125" spans="3:5" ht="7.5" hidden="1" customHeight="1" x14ac:dyDescent="0.2">
      <c r="C125" s="26">
        <v>81</v>
      </c>
      <c r="D125" s="26" t="s">
        <v>115</v>
      </c>
      <c r="E125" s="26"/>
    </row>
    <row r="126" spans="3:5" ht="14.25" hidden="1" customHeight="1" x14ac:dyDescent="0.2">
      <c r="C126" s="26">
        <v>82</v>
      </c>
      <c r="D126" s="26" t="s">
        <v>116</v>
      </c>
      <c r="E126" s="26"/>
    </row>
    <row r="127" spans="3:5" ht="14.25" hidden="1" customHeight="1" x14ac:dyDescent="0.2">
      <c r="C127" s="26">
        <v>83</v>
      </c>
      <c r="D127" s="26" t="s">
        <v>117</v>
      </c>
      <c r="E127" s="26"/>
    </row>
    <row r="128" spans="3:5" ht="14.25" hidden="1" customHeight="1" x14ac:dyDescent="0.2">
      <c r="C128" s="26">
        <v>84</v>
      </c>
      <c r="D128" s="26" t="s">
        <v>118</v>
      </c>
      <c r="E128" s="26"/>
    </row>
    <row r="129" spans="3:5" ht="14.25" hidden="1" customHeight="1" x14ac:dyDescent="0.2">
      <c r="C129" s="26">
        <v>85</v>
      </c>
      <c r="D129" s="26" t="s">
        <v>119</v>
      </c>
      <c r="E129" s="26"/>
    </row>
    <row r="130" spans="3:5" ht="14.25" hidden="1" customHeight="1" x14ac:dyDescent="0.2">
      <c r="C130" s="26">
        <v>86</v>
      </c>
      <c r="D130" s="26" t="s">
        <v>120</v>
      </c>
      <c r="E130" s="26"/>
    </row>
    <row r="131" spans="3:5" ht="14.25" hidden="1" customHeight="1" x14ac:dyDescent="0.2">
      <c r="C131" s="26">
        <v>87</v>
      </c>
      <c r="D131" s="26" t="s">
        <v>121</v>
      </c>
      <c r="E131" s="26"/>
    </row>
    <row r="132" spans="3:5" ht="14.25" hidden="1" customHeight="1" x14ac:dyDescent="0.2">
      <c r="C132" s="26">
        <v>88</v>
      </c>
      <c r="D132" s="26" t="s">
        <v>122</v>
      </c>
      <c r="E132" s="26"/>
    </row>
    <row r="133" spans="3:5" ht="14.25" hidden="1" customHeight="1" x14ac:dyDescent="0.2">
      <c r="C133" s="26">
        <v>89</v>
      </c>
      <c r="D133" s="26" t="s">
        <v>123</v>
      </c>
      <c r="E133" s="26"/>
    </row>
    <row r="134" spans="3:5" ht="14.25" hidden="1" customHeight="1" x14ac:dyDescent="0.2">
      <c r="C134" s="26">
        <v>90</v>
      </c>
      <c r="D134" s="26" t="s">
        <v>124</v>
      </c>
      <c r="E134" s="26"/>
    </row>
    <row r="135" spans="3:5" ht="14.25" hidden="1" customHeight="1" x14ac:dyDescent="0.2">
      <c r="C135" s="26">
        <v>91</v>
      </c>
      <c r="D135" s="26" t="s">
        <v>125</v>
      </c>
      <c r="E135" s="26"/>
    </row>
    <row r="136" spans="3:5" ht="14.25" hidden="1" customHeight="1" x14ac:dyDescent="0.2">
      <c r="C136" s="26">
        <v>92</v>
      </c>
      <c r="D136" s="26" t="s">
        <v>126</v>
      </c>
      <c r="E136" s="26"/>
    </row>
    <row r="137" spans="3:5" ht="14.25" hidden="1" customHeight="1" x14ac:dyDescent="0.2">
      <c r="C137" s="26">
        <v>93</v>
      </c>
      <c r="D137" s="26" t="s">
        <v>127</v>
      </c>
      <c r="E137" s="26"/>
    </row>
    <row r="138" spans="3:5" ht="14.25" hidden="1" customHeight="1" x14ac:dyDescent="0.2">
      <c r="C138" s="26">
        <v>94</v>
      </c>
      <c r="D138" s="26" t="s">
        <v>26</v>
      </c>
      <c r="E138" s="26"/>
    </row>
    <row r="139" spans="3:5" ht="14.25" hidden="1" customHeight="1" x14ac:dyDescent="0.2">
      <c r="C139" s="26">
        <v>95</v>
      </c>
      <c r="D139" s="26" t="s">
        <v>128</v>
      </c>
      <c r="E139" s="26"/>
    </row>
    <row r="140" spans="3:5" ht="14.25" hidden="1" customHeight="1" x14ac:dyDescent="0.2">
      <c r="C140" s="26">
        <v>96</v>
      </c>
      <c r="D140" s="26" t="s">
        <v>129</v>
      </c>
      <c r="E140" s="26"/>
    </row>
    <row r="141" spans="3:5" ht="14.25" hidden="1" customHeight="1" x14ac:dyDescent="0.2">
      <c r="C141" s="26">
        <v>97</v>
      </c>
      <c r="D141" s="26" t="s">
        <v>130</v>
      </c>
      <c r="E141" s="26"/>
    </row>
    <row r="142" spans="3:5" ht="14.25" hidden="1" customHeight="1" x14ac:dyDescent="0.2">
      <c r="C142" s="26">
        <v>98</v>
      </c>
      <c r="D142" s="26" t="s">
        <v>131</v>
      </c>
      <c r="E142" s="26"/>
    </row>
    <row r="143" spans="3:5" ht="14.25" hidden="1" customHeight="1" x14ac:dyDescent="0.2">
      <c r="C143" s="26">
        <v>99</v>
      </c>
      <c r="D143" s="26" t="s">
        <v>132</v>
      </c>
      <c r="E143" s="26"/>
    </row>
    <row r="144" spans="3:5" ht="14.25" hidden="1" customHeight="1" x14ac:dyDescent="0.2">
      <c r="C144" s="26">
        <v>100</v>
      </c>
      <c r="D144" s="26" t="s">
        <v>30</v>
      </c>
      <c r="E144" s="26"/>
    </row>
    <row r="145" ht="14.25" hidden="1" customHeight="1" x14ac:dyDescent="0.2"/>
  </sheetData>
  <mergeCells count="437">
    <mergeCell ref="BB35:BM35"/>
    <mergeCell ref="B32:S33"/>
    <mergeCell ref="B31:V31"/>
    <mergeCell ref="BC1:BO1"/>
    <mergeCell ref="AV30:AZ30"/>
    <mergeCell ref="BB30:BD30"/>
    <mergeCell ref="BE30:BG30"/>
    <mergeCell ref="BH30:BJ30"/>
    <mergeCell ref="AC31:AE31"/>
    <mergeCell ref="AF30:AH30"/>
    <mergeCell ref="BH31:BJ31"/>
    <mergeCell ref="BK31:BM31"/>
    <mergeCell ref="AQ30:AU30"/>
    <mergeCell ref="AF31:AH31"/>
    <mergeCell ref="AI31:AK31"/>
    <mergeCell ref="AQ31:AU31"/>
    <mergeCell ref="AI30:AK30"/>
    <mergeCell ref="AL29:AP29"/>
    <mergeCell ref="AQ29:AU29"/>
    <mergeCell ref="AF29:AH29"/>
    <mergeCell ref="CZ31:DE31"/>
    <mergeCell ref="AI29:AK29"/>
    <mergeCell ref="BB28:BD28"/>
    <mergeCell ref="AF28:AH28"/>
    <mergeCell ref="AI28:AK28"/>
    <mergeCell ref="BB31:BD31"/>
    <mergeCell ref="BE31:BG31"/>
    <mergeCell ref="DD33:DE33"/>
    <mergeCell ref="CU33:CV33"/>
    <mergeCell ref="BW31:CG31"/>
    <mergeCell ref="AV33:AZ33"/>
    <mergeCell ref="BE29:BG29"/>
    <mergeCell ref="AV31:AZ31"/>
    <mergeCell ref="DC29:DE29"/>
    <mergeCell ref="CW29:CY29"/>
    <mergeCell ref="BB29:BD29"/>
    <mergeCell ref="CT29:CV29"/>
    <mergeCell ref="AC27:AE27"/>
    <mergeCell ref="C27:V27"/>
    <mergeCell ref="W27:AB27"/>
    <mergeCell ref="C28:V28"/>
    <mergeCell ref="W28:AB28"/>
    <mergeCell ref="W31:AB31"/>
    <mergeCell ref="AC28:AE28"/>
    <mergeCell ref="AC29:AE29"/>
    <mergeCell ref="AC30:AE30"/>
    <mergeCell ref="C29:V29"/>
    <mergeCell ref="W29:AB29"/>
    <mergeCell ref="C30:V30"/>
    <mergeCell ref="W30:AB30"/>
    <mergeCell ref="C24:V24"/>
    <mergeCell ref="W24:AB24"/>
    <mergeCell ref="C25:V25"/>
    <mergeCell ref="W25:AB25"/>
    <mergeCell ref="C26:V26"/>
    <mergeCell ref="W26:AB26"/>
    <mergeCell ref="BE28:BG28"/>
    <mergeCell ref="BH28:BJ28"/>
    <mergeCell ref="C15:V15"/>
    <mergeCell ref="W15:AB15"/>
    <mergeCell ref="C16:V16"/>
    <mergeCell ref="W16:AB16"/>
    <mergeCell ref="C23:V23"/>
    <mergeCell ref="W23:AB23"/>
    <mergeCell ref="W20:AB20"/>
    <mergeCell ref="W21:AB21"/>
    <mergeCell ref="AF26:AH26"/>
    <mergeCell ref="BB25:BD25"/>
    <mergeCell ref="CD34:CD35"/>
    <mergeCell ref="BE27:BG27"/>
    <mergeCell ref="BH27:BJ27"/>
    <mergeCell ref="BK27:BM27"/>
    <mergeCell ref="BK28:BM28"/>
    <mergeCell ref="BK30:BM30"/>
    <mergeCell ref="BH29:BJ29"/>
    <mergeCell ref="BK29:BM29"/>
    <mergeCell ref="AF27:AH27"/>
    <mergeCell ref="AI27:AK27"/>
    <mergeCell ref="AL27:AP27"/>
    <mergeCell ref="AQ27:AU27"/>
    <mergeCell ref="AV27:AZ27"/>
    <mergeCell ref="BB27:BD27"/>
    <mergeCell ref="BE25:BG25"/>
    <mergeCell ref="AV21:AZ21"/>
    <mergeCell ref="BB21:BD21"/>
    <mergeCell ref="BE21:BG21"/>
    <mergeCell ref="AV14:AZ14"/>
    <mergeCell ref="BB14:BD14"/>
    <mergeCell ref="BE14:BG14"/>
    <mergeCell ref="AV23:AZ23"/>
    <mergeCell ref="BB23:BD23"/>
    <mergeCell ref="BE23:BG23"/>
    <mergeCell ref="AC26:AE26"/>
    <mergeCell ref="BE26:BG26"/>
    <mergeCell ref="AC25:AE25"/>
    <mergeCell ref="BB26:BD26"/>
    <mergeCell ref="AI26:AK26"/>
    <mergeCell ref="AL26:AP26"/>
    <mergeCell ref="AQ26:AU26"/>
    <mergeCell ref="AV26:AZ26"/>
    <mergeCell ref="AQ25:AU25"/>
    <mergeCell ref="AV25:AZ25"/>
    <mergeCell ref="AL28:AP28"/>
    <mergeCell ref="AQ28:AU28"/>
    <mergeCell ref="AF25:AH25"/>
    <mergeCell ref="AI25:AK25"/>
    <mergeCell ref="AL25:AP25"/>
    <mergeCell ref="BK23:BM23"/>
    <mergeCell ref="AQ24:AU24"/>
    <mergeCell ref="AV24:AZ24"/>
    <mergeCell ref="BB24:BD24"/>
    <mergeCell ref="BE24:BG24"/>
    <mergeCell ref="AC24:AE24"/>
    <mergeCell ref="AF24:AH24"/>
    <mergeCell ref="AI24:AK24"/>
    <mergeCell ref="AL24:AP24"/>
    <mergeCell ref="BK22:BM22"/>
    <mergeCell ref="AC23:AE23"/>
    <mergeCell ref="AF23:AH23"/>
    <mergeCell ref="AI23:AK23"/>
    <mergeCell ref="AL23:AP23"/>
    <mergeCell ref="AQ23:AU23"/>
    <mergeCell ref="AC22:AE22"/>
    <mergeCell ref="AF22:AH22"/>
    <mergeCell ref="AI22:AK22"/>
    <mergeCell ref="AL22:AP22"/>
    <mergeCell ref="AQ22:AU22"/>
    <mergeCell ref="AV22:AZ22"/>
    <mergeCell ref="BE20:BG20"/>
    <mergeCell ref="AQ20:AU20"/>
    <mergeCell ref="AV20:AZ20"/>
    <mergeCell ref="BH20:BJ20"/>
    <mergeCell ref="BH23:BJ23"/>
    <mergeCell ref="BB22:BD22"/>
    <mergeCell ref="BE22:BG22"/>
    <mergeCell ref="BH19:BJ19"/>
    <mergeCell ref="BH22:BJ22"/>
    <mergeCell ref="BH21:BJ21"/>
    <mergeCell ref="BK19:BM19"/>
    <mergeCell ref="BK21:BM21"/>
    <mergeCell ref="BK20:BM20"/>
    <mergeCell ref="BH18:BJ18"/>
    <mergeCell ref="BK18:BM18"/>
    <mergeCell ref="AC19:AE19"/>
    <mergeCell ref="AF19:AH19"/>
    <mergeCell ref="AI19:AK19"/>
    <mergeCell ref="AL19:AP19"/>
    <mergeCell ref="AQ19:AU19"/>
    <mergeCell ref="AV19:AZ19"/>
    <mergeCell ref="BB19:BD19"/>
    <mergeCell ref="BE19:BG19"/>
    <mergeCell ref="BH17:BJ17"/>
    <mergeCell ref="BK17:BM17"/>
    <mergeCell ref="AC18:AE18"/>
    <mergeCell ref="AF18:AH18"/>
    <mergeCell ref="AI18:AK18"/>
    <mergeCell ref="AL18:AP18"/>
    <mergeCell ref="AQ18:AU18"/>
    <mergeCell ref="AV18:AZ18"/>
    <mergeCell ref="BB18:BD18"/>
    <mergeCell ref="BE18:BG18"/>
    <mergeCell ref="BH16:BJ16"/>
    <mergeCell ref="BK16:BM16"/>
    <mergeCell ref="AC17:AE17"/>
    <mergeCell ref="AF17:AH17"/>
    <mergeCell ref="AI17:AK17"/>
    <mergeCell ref="AL17:AP17"/>
    <mergeCell ref="AQ17:AU17"/>
    <mergeCell ref="AV17:AZ17"/>
    <mergeCell ref="BB17:BD17"/>
    <mergeCell ref="BE17:BG17"/>
    <mergeCell ref="BH14:BJ14"/>
    <mergeCell ref="BK15:BM15"/>
    <mergeCell ref="AC16:AE16"/>
    <mergeCell ref="AF16:AH16"/>
    <mergeCell ref="AI16:AK16"/>
    <mergeCell ref="AL16:AP16"/>
    <mergeCell ref="AQ16:AU16"/>
    <mergeCell ref="AV16:AZ16"/>
    <mergeCell ref="BB16:BD16"/>
    <mergeCell ref="BE16:BG16"/>
    <mergeCell ref="AC15:AE15"/>
    <mergeCell ref="AF15:AH15"/>
    <mergeCell ref="AI15:AK15"/>
    <mergeCell ref="AL15:AP15"/>
    <mergeCell ref="AQ15:AU15"/>
    <mergeCell ref="AV15:AZ15"/>
    <mergeCell ref="CN6:DE8"/>
    <mergeCell ref="AC12:AE12"/>
    <mergeCell ref="AF12:AH12"/>
    <mergeCell ref="AI12:AK12"/>
    <mergeCell ref="AL12:AP12"/>
    <mergeCell ref="BE10:BG10"/>
    <mergeCell ref="CN9:DE9"/>
    <mergeCell ref="CN10:CV10"/>
    <mergeCell ref="CT11:CV11"/>
    <mergeCell ref="AV10:AZ10"/>
    <mergeCell ref="C10:V10"/>
    <mergeCell ref="AQ10:AU10"/>
    <mergeCell ref="BS9:CM11"/>
    <mergeCell ref="AC10:AE10"/>
    <mergeCell ref="AH5:AJ5"/>
    <mergeCell ref="AI11:AK11"/>
    <mergeCell ref="AV13:AZ13"/>
    <mergeCell ref="BB13:BD13"/>
    <mergeCell ref="AQ13:AU13"/>
    <mergeCell ref="BS5:CM5"/>
    <mergeCell ref="BS6:CM8"/>
    <mergeCell ref="BB10:BD10"/>
    <mergeCell ref="BE13:BG13"/>
    <mergeCell ref="BF5:BO5"/>
    <mergeCell ref="BH13:BJ13"/>
    <mergeCell ref="BK11:BM11"/>
    <mergeCell ref="AC13:AE13"/>
    <mergeCell ref="AF13:AH13"/>
    <mergeCell ref="AI13:AK13"/>
    <mergeCell ref="AF14:AH14"/>
    <mergeCell ref="AI14:AK14"/>
    <mergeCell ref="AL14:AP14"/>
    <mergeCell ref="AC14:AE14"/>
    <mergeCell ref="CZ29:DB29"/>
    <mergeCell ref="CN28:CP28"/>
    <mergeCell ref="CQ28:CS28"/>
    <mergeCell ref="CT28:CV28"/>
    <mergeCell ref="CN29:CP29"/>
    <mergeCell ref="CQ29:CS29"/>
    <mergeCell ref="BB15:BD15"/>
    <mergeCell ref="AQ14:AU14"/>
    <mergeCell ref="CW28:CY28"/>
    <mergeCell ref="CZ27:DB27"/>
    <mergeCell ref="CZ28:DB28"/>
    <mergeCell ref="CZ26:DB26"/>
    <mergeCell ref="CZ24:DB24"/>
    <mergeCell ref="CT24:CV24"/>
    <mergeCell ref="CW24:CY24"/>
    <mergeCell ref="BE15:BG15"/>
    <mergeCell ref="DC27:DE27"/>
    <mergeCell ref="DC28:DE28"/>
    <mergeCell ref="CN26:CP26"/>
    <mergeCell ref="CQ26:CS26"/>
    <mergeCell ref="CN27:CP27"/>
    <mergeCell ref="CQ27:CS27"/>
    <mergeCell ref="CT27:CV27"/>
    <mergeCell ref="CW27:CY27"/>
    <mergeCell ref="CT26:CV26"/>
    <mergeCell ref="CW26:CY26"/>
    <mergeCell ref="DC24:DE24"/>
    <mergeCell ref="CZ25:DB25"/>
    <mergeCell ref="DC25:DE25"/>
    <mergeCell ref="DC26:DE26"/>
    <mergeCell ref="CN25:CP25"/>
    <mergeCell ref="CQ25:CS25"/>
    <mergeCell ref="CT25:CV25"/>
    <mergeCell ref="CW25:CY25"/>
    <mergeCell ref="CN24:CP24"/>
    <mergeCell ref="CQ24:CS24"/>
    <mergeCell ref="CZ23:DB23"/>
    <mergeCell ref="DC23:DE23"/>
    <mergeCell ref="CN22:CP22"/>
    <mergeCell ref="CQ22:CS22"/>
    <mergeCell ref="CN23:CP23"/>
    <mergeCell ref="CQ23:CS23"/>
    <mergeCell ref="CT23:CV23"/>
    <mergeCell ref="CW23:CY23"/>
    <mergeCell ref="CT22:CV22"/>
    <mergeCell ref="CW22:CY22"/>
    <mergeCell ref="CZ20:DB20"/>
    <mergeCell ref="DC20:DE20"/>
    <mergeCell ref="CZ21:DB21"/>
    <mergeCell ref="DC21:DE21"/>
    <mergeCell ref="CZ22:DB22"/>
    <mergeCell ref="DC22:DE22"/>
    <mergeCell ref="CN18:CP18"/>
    <mergeCell ref="CQ18:CS18"/>
    <mergeCell ref="CN21:CP21"/>
    <mergeCell ref="CQ21:CS21"/>
    <mergeCell ref="CT21:CV21"/>
    <mergeCell ref="CW21:CY21"/>
    <mergeCell ref="CN20:CP20"/>
    <mergeCell ref="CQ20:CS20"/>
    <mergeCell ref="CT20:CV20"/>
    <mergeCell ref="CW20:CY20"/>
    <mergeCell ref="CN19:CP19"/>
    <mergeCell ref="CQ19:CS19"/>
    <mergeCell ref="CT19:CV19"/>
    <mergeCell ref="CW19:CY19"/>
    <mergeCell ref="CZ19:DB19"/>
    <mergeCell ref="DC19:DE19"/>
    <mergeCell ref="CN17:CP17"/>
    <mergeCell ref="CQ17:CS17"/>
    <mergeCell ref="CT17:CV17"/>
    <mergeCell ref="CW17:CY17"/>
    <mergeCell ref="CZ17:DB17"/>
    <mergeCell ref="DC17:DE17"/>
    <mergeCell ref="CZ16:DB16"/>
    <mergeCell ref="DC14:DE14"/>
    <mergeCell ref="CZ15:DB15"/>
    <mergeCell ref="DC15:DE15"/>
    <mergeCell ref="CZ14:DB14"/>
    <mergeCell ref="CT18:CV18"/>
    <mergeCell ref="CW18:CY18"/>
    <mergeCell ref="DC16:DE16"/>
    <mergeCell ref="CZ18:DB18"/>
    <mergeCell ref="DC18:DE18"/>
    <mergeCell ref="CQ14:CS14"/>
    <mergeCell ref="CT14:CV14"/>
    <mergeCell ref="CW14:CY14"/>
    <mergeCell ref="CN15:CP15"/>
    <mergeCell ref="CT16:CV16"/>
    <mergeCell ref="CW16:CY16"/>
    <mergeCell ref="CQ16:CS16"/>
    <mergeCell ref="CN5:DE5"/>
    <mergeCell ref="CW10:DE10"/>
    <mergeCell ref="BS2:DE3"/>
    <mergeCell ref="BS4:DE4"/>
    <mergeCell ref="AL11:AP11"/>
    <mergeCell ref="AQ11:AU11"/>
    <mergeCell ref="AV11:AZ11"/>
    <mergeCell ref="BB11:BD11"/>
    <mergeCell ref="BE11:BG11"/>
    <mergeCell ref="BH11:BJ11"/>
    <mergeCell ref="CW11:CY11"/>
    <mergeCell ref="CZ11:DB11"/>
    <mergeCell ref="DC11:DE11"/>
    <mergeCell ref="CN11:CP11"/>
    <mergeCell ref="CQ11:CS11"/>
    <mergeCell ref="CQ12:CS12"/>
    <mergeCell ref="CT12:CV12"/>
    <mergeCell ref="DC12:DE12"/>
    <mergeCell ref="CZ12:DB12"/>
    <mergeCell ref="BS15:CM15"/>
    <mergeCell ref="BS16:CM16"/>
    <mergeCell ref="CQ13:CS13"/>
    <mergeCell ref="CT13:CV13"/>
    <mergeCell ref="CZ13:DB13"/>
    <mergeCell ref="DC13:DE13"/>
    <mergeCell ref="CQ15:CS15"/>
    <mergeCell ref="CT15:CV15"/>
    <mergeCell ref="CW15:CY15"/>
    <mergeCell ref="CN14:CP14"/>
    <mergeCell ref="BK13:BM13"/>
    <mergeCell ref="CN12:CP12"/>
    <mergeCell ref="CN13:CP13"/>
    <mergeCell ref="BS12:CM12"/>
    <mergeCell ref="BS13:CM13"/>
    <mergeCell ref="BS14:CM14"/>
    <mergeCell ref="BK14:BM14"/>
    <mergeCell ref="BS18:CM18"/>
    <mergeCell ref="BS19:CM19"/>
    <mergeCell ref="BS26:CM26"/>
    <mergeCell ref="AQ12:AU12"/>
    <mergeCell ref="AV12:AZ12"/>
    <mergeCell ref="BB12:BD12"/>
    <mergeCell ref="BE12:BG12"/>
    <mergeCell ref="BH12:BJ12"/>
    <mergeCell ref="BS17:CM17"/>
    <mergeCell ref="BH15:BJ15"/>
    <mergeCell ref="BS24:CM24"/>
    <mergeCell ref="BS25:CM25"/>
    <mergeCell ref="BS21:CM21"/>
    <mergeCell ref="BK26:BM26"/>
    <mergeCell ref="BH25:BJ25"/>
    <mergeCell ref="BK25:BM25"/>
    <mergeCell ref="BS22:CM22"/>
    <mergeCell ref="BS23:CM23"/>
    <mergeCell ref="BH24:BJ24"/>
    <mergeCell ref="BH26:BJ26"/>
    <mergeCell ref="AC21:AE21"/>
    <mergeCell ref="AF21:AH21"/>
    <mergeCell ref="AI21:AK21"/>
    <mergeCell ref="AL21:AP21"/>
    <mergeCell ref="AQ21:AU21"/>
    <mergeCell ref="BB20:BD20"/>
    <mergeCell ref="AC20:AE20"/>
    <mergeCell ref="AF20:AH20"/>
    <mergeCell ref="AI20:AK20"/>
    <mergeCell ref="AL20:AP20"/>
    <mergeCell ref="AC4:BO4"/>
    <mergeCell ref="AF10:AH10"/>
    <mergeCell ref="AI10:AK10"/>
    <mergeCell ref="AL10:AP10"/>
    <mergeCell ref="AC11:AE11"/>
    <mergeCell ref="AF11:AH11"/>
    <mergeCell ref="AL5:BD5"/>
    <mergeCell ref="BH10:BJ10"/>
    <mergeCell ref="BK10:BM10"/>
    <mergeCell ref="AC5:AF5"/>
    <mergeCell ref="C22:V22"/>
    <mergeCell ref="W22:AB22"/>
    <mergeCell ref="C17:V17"/>
    <mergeCell ref="W17:AB17"/>
    <mergeCell ref="C18:V18"/>
    <mergeCell ref="W18:AB18"/>
    <mergeCell ref="C19:V19"/>
    <mergeCell ref="W19:AB19"/>
    <mergeCell ref="C20:V20"/>
    <mergeCell ref="C21:V21"/>
    <mergeCell ref="C14:V14"/>
    <mergeCell ref="W14:AB14"/>
    <mergeCell ref="AC6:BO6"/>
    <mergeCell ref="C11:V11"/>
    <mergeCell ref="W11:AB11"/>
    <mergeCell ref="C12:V12"/>
    <mergeCell ref="C13:V13"/>
    <mergeCell ref="W13:AB13"/>
    <mergeCell ref="W10:AB10"/>
    <mergeCell ref="BK12:BM12"/>
    <mergeCell ref="BS29:CM29"/>
    <mergeCell ref="CW12:CY12"/>
    <mergeCell ref="CN16:CP16"/>
    <mergeCell ref="W12:AB12"/>
    <mergeCell ref="BS27:CM27"/>
    <mergeCell ref="BS28:CM28"/>
    <mergeCell ref="BK24:BM24"/>
    <mergeCell ref="BS20:CM20"/>
    <mergeCell ref="CW13:CY13"/>
    <mergeCell ref="AL13:AP13"/>
    <mergeCell ref="BQ1:BR1"/>
    <mergeCell ref="BB9:BD9"/>
    <mergeCell ref="BE9:BG9"/>
    <mergeCell ref="BH9:BJ9"/>
    <mergeCell ref="BK9:BM9"/>
    <mergeCell ref="BB8:BD8"/>
    <mergeCell ref="BE8:BG8"/>
    <mergeCell ref="BH8:BJ8"/>
    <mergeCell ref="BK8:BM8"/>
    <mergeCell ref="AC2:BO3"/>
    <mergeCell ref="CX36:DE38"/>
    <mergeCell ref="CB36:CO38"/>
    <mergeCell ref="AL31:AP31"/>
    <mergeCell ref="AO35:BA35"/>
    <mergeCell ref="AO36:BA36"/>
    <mergeCell ref="AO37:BA37"/>
    <mergeCell ref="BB36:BM36"/>
    <mergeCell ref="BB37:BM37"/>
    <mergeCell ref="AO38:BM38"/>
    <mergeCell ref="CQ36:CV38"/>
  </mergeCells>
  <phoneticPr fontId="42" type="noConversion"/>
  <conditionalFormatting sqref="CZ31 BW31 AO36:BM38 CE35 CN12:DE29 CP34:CT35 CW34:DC35 CU35:CV35 CU33:CV33 DD35:DE35 DD33:DE33 CF33:CN35 AL10:AP29 AV30:AZ31 AV33:AZ33 AL31:AU31 W10:AK31 AQ10:AU30 AV10:AZ27 C10:V30 BA10:BM31">
    <cfRule type="cellIs" dxfId="8" priority="1" stopIfTrue="1" operator="equal">
      <formula>0</formula>
    </cfRule>
  </conditionalFormatting>
  <conditionalFormatting sqref="BB8:BM8">
    <cfRule type="cellIs" dxfId="7" priority="2" stopIfTrue="1" operator="lessThan">
      <formula>1</formula>
    </cfRule>
  </conditionalFormatting>
  <pageMargins left="1.6929133858267718" right="0.39370078740157483" top="0.39370078740157483" bottom="0.19685039370078741"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Spinner 1">
              <controlPr defaultSize="0" print="0" autoPict="0">
                <anchor moveWithCells="1" sizeWithCells="1">
                  <from>
                    <xdr:col>0</xdr:col>
                    <xdr:colOff>0</xdr:colOff>
                    <xdr:row>1</xdr:row>
                    <xdr:rowOff>0</xdr:rowOff>
                  </from>
                  <to>
                    <xdr:col>0</xdr:col>
                    <xdr:colOff>0</xdr:colOff>
                    <xdr:row>13</xdr:row>
                    <xdr:rowOff>57150</xdr:rowOff>
                  </to>
                </anchor>
              </controlPr>
            </control>
          </mc:Choice>
        </mc:AlternateContent>
        <mc:AlternateContent xmlns:mc="http://schemas.openxmlformats.org/markup-compatibility/2006">
          <mc:Choice Requires="x14">
            <control shapeId="67594" r:id="rId5" name="Spinner 10">
              <controlPr defaultSize="0" print="0" autoPict="0">
                <anchor moveWithCells="1" sizeWithCells="1">
                  <from>
                    <xdr:col>66</xdr:col>
                    <xdr:colOff>76200</xdr:colOff>
                    <xdr:row>1</xdr:row>
                    <xdr:rowOff>9525</xdr:rowOff>
                  </from>
                  <to>
                    <xdr:col>71</xdr:col>
                    <xdr:colOff>9525</xdr:colOff>
                    <xdr:row>5</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0"/>
  <dimension ref="A1:FB53"/>
  <sheetViews>
    <sheetView workbookViewId="0">
      <pane xSplit="3" ySplit="3" topLeftCell="L16" activePane="bottomRight" state="frozen"/>
      <selection pane="topRight" activeCell="D1" sqref="D1"/>
      <selection pane="bottomLeft" activeCell="A4" sqref="A4"/>
      <selection pane="bottomRight" activeCell="AC29" sqref="AC29"/>
    </sheetView>
  </sheetViews>
  <sheetFormatPr defaultRowHeight="11.25" x14ac:dyDescent="0.2"/>
  <cols>
    <col min="1" max="1" width="2.42578125" style="128" customWidth="1"/>
    <col min="2" max="2" width="4.28515625" style="128" customWidth="1"/>
    <col min="3" max="3" width="14.5703125" style="128" customWidth="1"/>
    <col min="4" max="67" width="2.7109375" style="69" customWidth="1"/>
    <col min="68" max="68" width="4.28515625" style="69" customWidth="1"/>
    <col min="69" max="69" width="6" style="64" customWidth="1"/>
    <col min="70" max="70" width="6" style="163" hidden="1" customWidth="1"/>
    <col min="71" max="75" width="3.140625" style="164" hidden="1" customWidth="1"/>
    <col min="76" max="86" width="3.140625" style="127" hidden="1" customWidth="1"/>
    <col min="87" max="90" width="4" style="79" customWidth="1"/>
    <col min="91" max="91" width="9.140625" style="79"/>
    <col min="92" max="104" width="4" style="79" customWidth="1"/>
    <col min="105" max="158" width="9.140625" style="79"/>
    <col min="159" max="16384" width="9.140625" style="128"/>
  </cols>
  <sheetData>
    <row r="1" spans="1:158" ht="31.5" customHeight="1" thickBot="1" x14ac:dyDescent="0.3">
      <c r="A1" s="650">
        <f>N(ANASAYFA!L13)</f>
        <v>7</v>
      </c>
      <c r="B1" s="650"/>
      <c r="C1" s="650"/>
      <c r="D1" s="119" t="s">
        <v>33</v>
      </c>
      <c r="E1" s="651" t="str">
        <f>T(ANASAYFA!L14)</f>
        <v>A</v>
      </c>
      <c r="F1" s="651"/>
      <c r="G1" s="120"/>
      <c r="H1" s="657" t="s">
        <v>7</v>
      </c>
      <c r="I1" s="657"/>
      <c r="J1" s="657"/>
      <c r="K1" s="657"/>
      <c r="L1" s="657"/>
      <c r="M1" s="658" t="str">
        <f>T(ANASAYFA!K5)</f>
        <v>2018-2019 Eğitim Öğretim Yılı</v>
      </c>
      <c r="N1" s="658"/>
      <c r="O1" s="658"/>
      <c r="P1" s="658"/>
      <c r="Q1" s="658"/>
      <c r="R1" s="658"/>
      <c r="S1" s="658"/>
      <c r="T1" s="658"/>
      <c r="U1" s="658"/>
      <c r="V1" s="658"/>
      <c r="W1" s="658"/>
      <c r="X1" s="658"/>
      <c r="Y1" s="658"/>
      <c r="Z1" s="658"/>
      <c r="AA1" s="658"/>
      <c r="AB1" s="658"/>
      <c r="AC1" s="658"/>
      <c r="AD1" s="658"/>
      <c r="AE1" s="121"/>
      <c r="AF1" s="657" t="s">
        <v>134</v>
      </c>
      <c r="AG1" s="657"/>
      <c r="AH1" s="657"/>
      <c r="AI1" s="657"/>
      <c r="AJ1" s="657"/>
      <c r="AK1" s="657"/>
      <c r="AL1" s="657"/>
      <c r="AM1" s="657"/>
      <c r="AN1" s="657"/>
      <c r="AO1" s="657"/>
      <c r="AP1" s="657"/>
      <c r="AQ1" s="657"/>
      <c r="AR1" s="657"/>
      <c r="AS1" s="121"/>
      <c r="AT1" s="121"/>
      <c r="AU1" s="121"/>
      <c r="AV1" s="121"/>
      <c r="AW1" s="121"/>
      <c r="AX1" s="121"/>
      <c r="AY1" s="121"/>
      <c r="AZ1" s="121"/>
      <c r="BA1" s="122"/>
      <c r="BB1" s="122"/>
      <c r="BC1" s="122"/>
      <c r="BD1" s="121"/>
      <c r="BE1" s="121"/>
      <c r="BF1" s="121"/>
      <c r="BG1" s="121"/>
      <c r="BH1" s="272"/>
      <c r="BI1" s="272"/>
      <c r="BJ1" s="272"/>
      <c r="BK1" s="272"/>
      <c r="BL1" s="272"/>
      <c r="BM1" s="272"/>
      <c r="BN1" s="272"/>
      <c r="BO1" s="272"/>
      <c r="BP1" s="123"/>
      <c r="BQ1" s="124"/>
      <c r="BR1" s="125"/>
      <c r="BS1" s="126"/>
      <c r="BT1" s="126"/>
      <c r="BU1" s="126"/>
      <c r="BV1" s="126"/>
      <c r="BW1" s="126"/>
      <c r="BX1" s="126"/>
    </row>
    <row r="2" spans="1:158" s="110" customFormat="1" ht="27.75" customHeight="1" thickTop="1" x14ac:dyDescent="0.2">
      <c r="A2" s="652" t="s">
        <v>32</v>
      </c>
      <c r="B2" s="653"/>
      <c r="C2" s="653"/>
      <c r="D2" s="654" t="str">
        <f>'1a'!D5</f>
        <v>Türkçe</v>
      </c>
      <c r="E2" s="655"/>
      <c r="F2" s="655"/>
      <c r="G2" s="656"/>
      <c r="H2" s="659" t="str">
        <f>'2a'!D5</f>
        <v>Matematik</v>
      </c>
      <c r="I2" s="660"/>
      <c r="J2" s="660"/>
      <c r="K2" s="661"/>
      <c r="L2" s="654" t="str">
        <f>'3a'!D5</f>
        <v>Fen ve Teknoloji</v>
      </c>
      <c r="M2" s="655"/>
      <c r="N2" s="655"/>
      <c r="O2" s="656"/>
      <c r="P2" s="659" t="str">
        <f>'4a'!D5</f>
        <v>Sosyal Bilgiler</v>
      </c>
      <c r="Q2" s="660"/>
      <c r="R2" s="660"/>
      <c r="S2" s="661"/>
      <c r="T2" s="654" t="str">
        <f>'5a'!D5</f>
        <v>T.C. İnkılap Tarihi</v>
      </c>
      <c r="U2" s="655"/>
      <c r="V2" s="655"/>
      <c r="W2" s="656"/>
      <c r="X2" s="659" t="str">
        <f>'6a'!D5</f>
        <v>Yabancı Dil</v>
      </c>
      <c r="Y2" s="660"/>
      <c r="Z2" s="660"/>
      <c r="AA2" s="661"/>
      <c r="AB2" s="654" t="str">
        <f>'7a'!D5</f>
        <v>Din Kül. Ve Ah. Bil.</v>
      </c>
      <c r="AC2" s="655"/>
      <c r="AD2" s="655"/>
      <c r="AE2" s="656"/>
      <c r="AF2" s="659" t="str">
        <f>'8a'!D5</f>
        <v xml:space="preserve">Görsel Sanatlar </v>
      </c>
      <c r="AG2" s="660"/>
      <c r="AH2" s="660"/>
      <c r="AI2" s="661"/>
      <c r="AJ2" s="654" t="str">
        <f>'9a'!D5</f>
        <v>Müzik</v>
      </c>
      <c r="AK2" s="655"/>
      <c r="AL2" s="655"/>
      <c r="AM2" s="656"/>
      <c r="AN2" s="659" t="str">
        <f>'10a'!D5</f>
        <v>Beden  Eğitimi ve Spor</v>
      </c>
      <c r="AO2" s="660"/>
      <c r="AP2" s="660"/>
      <c r="AQ2" s="661"/>
      <c r="AR2" s="654" t="str">
        <f>'11a'!D5</f>
        <v>Teknoloji ve Tasarım</v>
      </c>
      <c r="AS2" s="655"/>
      <c r="AT2" s="655"/>
      <c r="AU2" s="656"/>
      <c r="AV2" s="659" t="str">
        <f>'12a'!D5</f>
        <v>Bilişim Teknolojileri ve Yazılım</v>
      </c>
      <c r="AW2" s="660"/>
      <c r="AX2" s="660"/>
      <c r="AY2" s="661"/>
      <c r="AZ2" s="654" t="str">
        <f>'13a'!D5</f>
        <v>Rehberlik ve Kariyer Planlama</v>
      </c>
      <c r="BA2" s="655"/>
      <c r="BB2" s="655"/>
      <c r="BC2" s="656"/>
      <c r="BD2" s="659" t="str">
        <f>'14a'!D5</f>
        <v>Okul İdaresi</v>
      </c>
      <c r="BE2" s="660"/>
      <c r="BF2" s="660"/>
      <c r="BG2" s="661"/>
      <c r="BH2" s="654" t="str">
        <f>'15a'!D5</f>
        <v>Şube Rehber Öğretmen</v>
      </c>
      <c r="BI2" s="655"/>
      <c r="BJ2" s="655"/>
      <c r="BK2" s="656"/>
      <c r="BL2" s="659">
        <f>'16a'!D5</f>
        <v>0</v>
      </c>
      <c r="BM2" s="660"/>
      <c r="BN2" s="660"/>
      <c r="BO2" s="661"/>
      <c r="BP2" s="664" t="s">
        <v>139</v>
      </c>
      <c r="BQ2" s="662" t="s">
        <v>805</v>
      </c>
      <c r="BR2" s="129"/>
      <c r="BS2" s="130"/>
      <c r="BT2" s="130"/>
      <c r="BU2" s="130"/>
      <c r="BV2" s="131"/>
      <c r="BW2" s="131"/>
      <c r="BX2" s="131"/>
      <c r="BY2" s="132"/>
      <c r="BZ2" s="132"/>
      <c r="CA2" s="132"/>
      <c r="CB2" s="132"/>
      <c r="CC2" s="132"/>
      <c r="CD2" s="132"/>
      <c r="CE2" s="132"/>
      <c r="CF2" s="132"/>
      <c r="CG2" s="132"/>
      <c r="CH2" s="132"/>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row>
    <row r="3" spans="1:158" ht="27.75" customHeight="1" x14ac:dyDescent="0.2">
      <c r="A3" s="133"/>
      <c r="B3" s="134" t="s">
        <v>15</v>
      </c>
      <c r="C3" s="135" t="s">
        <v>16</v>
      </c>
      <c r="D3" s="136" t="s">
        <v>34</v>
      </c>
      <c r="E3" s="137" t="s">
        <v>35</v>
      </c>
      <c r="F3" s="138" t="s">
        <v>36</v>
      </c>
      <c r="G3" s="139" t="s">
        <v>801</v>
      </c>
      <c r="H3" s="140" t="s">
        <v>34</v>
      </c>
      <c r="I3" s="141" t="s">
        <v>35</v>
      </c>
      <c r="J3" s="142" t="s">
        <v>36</v>
      </c>
      <c r="K3" s="143" t="s">
        <v>801</v>
      </c>
      <c r="L3" s="136" t="s">
        <v>34</v>
      </c>
      <c r="M3" s="137" t="s">
        <v>35</v>
      </c>
      <c r="N3" s="138" t="s">
        <v>36</v>
      </c>
      <c r="O3" s="139" t="s">
        <v>801</v>
      </c>
      <c r="P3" s="140" t="s">
        <v>34</v>
      </c>
      <c r="Q3" s="141" t="s">
        <v>35</v>
      </c>
      <c r="R3" s="142" t="s">
        <v>36</v>
      </c>
      <c r="S3" s="143" t="s">
        <v>801</v>
      </c>
      <c r="T3" s="136" t="s">
        <v>34</v>
      </c>
      <c r="U3" s="137" t="s">
        <v>35</v>
      </c>
      <c r="V3" s="138" t="s">
        <v>36</v>
      </c>
      <c r="W3" s="139" t="s">
        <v>801</v>
      </c>
      <c r="X3" s="140" t="s">
        <v>34</v>
      </c>
      <c r="Y3" s="141" t="s">
        <v>35</v>
      </c>
      <c r="Z3" s="142" t="s">
        <v>36</v>
      </c>
      <c r="AA3" s="143" t="s">
        <v>801</v>
      </c>
      <c r="AB3" s="136" t="s">
        <v>34</v>
      </c>
      <c r="AC3" s="137" t="s">
        <v>35</v>
      </c>
      <c r="AD3" s="138" t="s">
        <v>36</v>
      </c>
      <c r="AE3" s="139" t="s">
        <v>801</v>
      </c>
      <c r="AF3" s="140" t="s">
        <v>34</v>
      </c>
      <c r="AG3" s="141" t="s">
        <v>35</v>
      </c>
      <c r="AH3" s="142" t="s">
        <v>36</v>
      </c>
      <c r="AI3" s="143" t="s">
        <v>801</v>
      </c>
      <c r="AJ3" s="136" t="s">
        <v>34</v>
      </c>
      <c r="AK3" s="137" t="s">
        <v>35</v>
      </c>
      <c r="AL3" s="138" t="s">
        <v>36</v>
      </c>
      <c r="AM3" s="139" t="s">
        <v>801</v>
      </c>
      <c r="AN3" s="140" t="s">
        <v>34</v>
      </c>
      <c r="AO3" s="141" t="s">
        <v>35</v>
      </c>
      <c r="AP3" s="142" t="s">
        <v>36</v>
      </c>
      <c r="AQ3" s="143" t="s">
        <v>801</v>
      </c>
      <c r="AR3" s="136" t="s">
        <v>34</v>
      </c>
      <c r="AS3" s="137" t="s">
        <v>35</v>
      </c>
      <c r="AT3" s="138" t="s">
        <v>36</v>
      </c>
      <c r="AU3" s="139" t="s">
        <v>801</v>
      </c>
      <c r="AV3" s="140" t="s">
        <v>34</v>
      </c>
      <c r="AW3" s="141" t="s">
        <v>35</v>
      </c>
      <c r="AX3" s="142" t="s">
        <v>36</v>
      </c>
      <c r="AY3" s="143" t="s">
        <v>801</v>
      </c>
      <c r="AZ3" s="136" t="s">
        <v>34</v>
      </c>
      <c r="BA3" s="137" t="s">
        <v>35</v>
      </c>
      <c r="BB3" s="138" t="s">
        <v>36</v>
      </c>
      <c r="BC3" s="139" t="s">
        <v>801</v>
      </c>
      <c r="BD3" s="140" t="s">
        <v>34</v>
      </c>
      <c r="BE3" s="141" t="s">
        <v>35</v>
      </c>
      <c r="BF3" s="142" t="s">
        <v>36</v>
      </c>
      <c r="BG3" s="143" t="s">
        <v>801</v>
      </c>
      <c r="BH3" s="136" t="s">
        <v>34</v>
      </c>
      <c r="BI3" s="137" t="s">
        <v>35</v>
      </c>
      <c r="BJ3" s="138" t="s">
        <v>36</v>
      </c>
      <c r="BK3" s="139" t="s">
        <v>801</v>
      </c>
      <c r="BL3" s="140" t="s">
        <v>34</v>
      </c>
      <c r="BM3" s="141" t="s">
        <v>35</v>
      </c>
      <c r="BN3" s="142" t="s">
        <v>36</v>
      </c>
      <c r="BO3" s="143" t="s">
        <v>801</v>
      </c>
      <c r="BP3" s="665"/>
      <c r="BQ3" s="663"/>
      <c r="BR3" s="129"/>
      <c r="BS3" s="130"/>
      <c r="BT3" s="130"/>
      <c r="BU3" s="130"/>
      <c r="BV3" s="144"/>
      <c r="BW3" s="144"/>
      <c r="BX3" s="144"/>
    </row>
    <row r="4" spans="1:158" s="162" customFormat="1" ht="12.75" customHeight="1" x14ac:dyDescent="0.2">
      <c r="A4" s="145">
        <f>'1a'!A9</f>
        <v>1</v>
      </c>
      <c r="B4" s="146">
        <f>'1a'!B9</f>
        <v>1</v>
      </c>
      <c r="C4" s="147" t="str">
        <f>'1a'!C9</f>
        <v>TEZCAN PARLAK</v>
      </c>
      <c r="D4" s="273" t="str">
        <f>'1b'!D9</f>
        <v>Not</v>
      </c>
      <c r="E4" s="149" t="str">
        <f>'1b'!E9</f>
        <v>Değerlendirme</v>
      </c>
      <c r="F4" s="150" t="e">
        <f>IF(E4="","",'1b'!#REF!)</f>
        <v>#REF!</v>
      </c>
      <c r="G4" s="151" t="e">
        <f>IF(E4="","",'1b'!#REF!)</f>
        <v>#REF!</v>
      </c>
      <c r="H4" s="275" t="str">
        <f>'2b'!D9</f>
        <v>Not</v>
      </c>
      <c r="I4" s="153" t="str">
        <f>'2b'!E9</f>
        <v>Değerlendirme</v>
      </c>
      <c r="J4" s="154">
        <f>IF(I4="","",'2b'!W9)</f>
        <v>0</v>
      </c>
      <c r="K4" s="155">
        <f>IF(I4="","",'2b'!Y9)</f>
        <v>0</v>
      </c>
      <c r="L4" s="148" t="str">
        <f>'3b'!E9</f>
        <v>Değerlendirme</v>
      </c>
      <c r="M4" s="149" t="str">
        <f>'3b'!E9</f>
        <v>Değerlendirme</v>
      </c>
      <c r="N4" s="150">
        <f>IF(M4="","",'3b'!W9)</f>
        <v>0</v>
      </c>
      <c r="O4" s="151">
        <f>IF(M4="","",'3b'!Y9)</f>
        <v>0</v>
      </c>
      <c r="P4" s="152">
        <f>'4a'!T9</f>
        <v>2</v>
      </c>
      <c r="Q4" s="153" t="str">
        <f>'4b'!E9</f>
        <v>111111111111111111111111111111111111111111111111111111111111111111111111111111111111111111111111111111111122222222222222222222222222222222222222222222222222222222 33333333333333333333333333333333333</v>
      </c>
      <c r="R4" s="154">
        <f>IF(Q4="","",'4b'!W9)</f>
        <v>0</v>
      </c>
      <c r="S4" s="155">
        <f>IF(Q4="","",'4b'!Y9)</f>
        <v>0</v>
      </c>
      <c r="T4" s="148">
        <f>'5a'!T9</f>
        <v>2</v>
      </c>
      <c r="U4" s="149" t="str">
        <f>'5b'!E9</f>
        <v>Değerlendirme</v>
      </c>
      <c r="V4" s="150">
        <f>IF(U4="","",'5b'!W9)</f>
        <v>0</v>
      </c>
      <c r="W4" s="151">
        <f>IF(U4="","",'5b'!Y9)</f>
        <v>0</v>
      </c>
      <c r="X4" s="152">
        <f>'6a'!T9</f>
        <v>2</v>
      </c>
      <c r="Y4" s="153" t="str">
        <f>'6b'!E9</f>
        <v>Değerlendirme</v>
      </c>
      <c r="Z4" s="154">
        <f>IF(Y4="","",'6b'!W9)</f>
        <v>0</v>
      </c>
      <c r="AA4" s="155">
        <f>IF(Y4="","",'6b'!Y9)</f>
        <v>0</v>
      </c>
      <c r="AB4" s="148">
        <f>'7a'!T9</f>
        <v>2</v>
      </c>
      <c r="AC4" s="149" t="str">
        <f>'7b'!E9</f>
        <v>Değerlendirme</v>
      </c>
      <c r="AD4" s="150">
        <f>IF(AC4="","",'7b'!W9)</f>
        <v>0</v>
      </c>
      <c r="AE4" s="151">
        <f>IF(AC4="","",'7b'!Y9)</f>
        <v>0</v>
      </c>
      <c r="AF4" s="275" t="str">
        <f>'8a'!R9</f>
        <v/>
      </c>
      <c r="AG4" s="276" t="str">
        <f>'8b'!E9</f>
        <v>Değerlendirme</v>
      </c>
      <c r="AH4" s="154">
        <f>IF(AG4="","",'8b'!U9)</f>
        <v>0</v>
      </c>
      <c r="AI4" s="155">
        <f>IF(AG4="","",'8b'!W9)</f>
        <v>0</v>
      </c>
      <c r="AJ4" s="148">
        <f>'9a'!T9</f>
        <v>2</v>
      </c>
      <c r="AK4" s="149" t="str">
        <f>'9b'!E9</f>
        <v>Değerlendirme</v>
      </c>
      <c r="AL4" s="150">
        <f>IF(AK4="","",'9b'!W9)</f>
        <v>0</v>
      </c>
      <c r="AM4" s="151">
        <f>IF(AK4="","",'9b'!Y9)</f>
        <v>0</v>
      </c>
      <c r="AN4" s="152">
        <f>'10a'!T9</f>
        <v>2</v>
      </c>
      <c r="AO4" s="153" t="str">
        <f>'10b'!E9</f>
        <v>Değerlendirme</v>
      </c>
      <c r="AP4" s="154">
        <f>IF(AO4="","",'10b'!W9)</f>
        <v>0</v>
      </c>
      <c r="AQ4" s="155">
        <f>IF(AO4="","",'10b'!Y9)</f>
        <v>0</v>
      </c>
      <c r="AR4" s="273">
        <f>'11a'!R9</f>
        <v>2</v>
      </c>
      <c r="AS4" s="274" t="str">
        <f>'11b'!E9</f>
        <v>Değerlendirme</v>
      </c>
      <c r="AT4" s="150">
        <f>IF(AS4="","",'11b'!U9)</f>
        <v>0</v>
      </c>
      <c r="AU4" s="151">
        <f>IF(AS4="","",'11b'!W9)</f>
        <v>0</v>
      </c>
      <c r="AV4" s="152">
        <f>'12a'!T9</f>
        <v>2</v>
      </c>
      <c r="AW4" s="153" t="str">
        <f>'12b'!E9</f>
        <v>Değerlendirme</v>
      </c>
      <c r="AX4" s="154">
        <f>IF(AW4="","",'12b'!W9)</f>
        <v>0</v>
      </c>
      <c r="AY4" s="155">
        <f>IF(AW4="","",'12b'!Y9)</f>
        <v>0</v>
      </c>
      <c r="AZ4" s="148">
        <f>'13a'!T9</f>
        <v>2</v>
      </c>
      <c r="BA4" s="149" t="str">
        <f>'13b'!E9</f>
        <v>Değerlendirme</v>
      </c>
      <c r="BB4" s="150">
        <f>IF(BA4="","",'13b'!W9)</f>
        <v>0</v>
      </c>
      <c r="BC4" s="151">
        <f>IF(BA4="","",'13b'!Y9)</f>
        <v>0</v>
      </c>
      <c r="BD4" s="152">
        <f>'14a'!T9</f>
        <v>2</v>
      </c>
      <c r="BE4" s="153" t="str">
        <f>'14b'!E9</f>
        <v>Değerlendirme</v>
      </c>
      <c r="BF4" s="154">
        <f>IF(BE4="","",'14b'!W9)</f>
        <v>0</v>
      </c>
      <c r="BG4" s="155">
        <f>IF(BE4="","",'14b'!Y9)</f>
        <v>0</v>
      </c>
      <c r="BH4" s="273">
        <f>'15a'!T9</f>
        <v>2</v>
      </c>
      <c r="BI4" s="274" t="str">
        <f>'15b'!E9</f>
        <v>Değerlendirme</v>
      </c>
      <c r="BJ4" s="150">
        <f>IF(BI4="","",'15b'!W9)</f>
        <v>0</v>
      </c>
      <c r="BK4" s="151">
        <f>IF(BI4="","",'15b'!Y9)</f>
        <v>0</v>
      </c>
      <c r="BL4" s="275"/>
      <c r="BM4" s="276" t="e">
        <f>#REF!</f>
        <v>#REF!</v>
      </c>
      <c r="BN4" s="154" t="e">
        <f>IF(BM4="","",#REF!)</f>
        <v>#REF!</v>
      </c>
      <c r="BO4" s="155" t="e">
        <f>IF(BM4="","",#REF!)</f>
        <v>#REF!</v>
      </c>
      <c r="BP4" s="156" t="e">
        <f>IF(BR4&lt;0.1,"",IF(BR4=0,"",IF(BR4&gt;5,"",BR4)))</f>
        <v>#REF!</v>
      </c>
      <c r="BQ4" s="157" t="e">
        <f>SUM(BS4:CH4)</f>
        <v>#REF!</v>
      </c>
      <c r="BR4" s="158" t="e">
        <f>ROUND(SUM(BS4:CH4)/ANASAYFA!$G$21,2)</f>
        <v>#REF!</v>
      </c>
      <c r="BS4" s="159" t="e">
        <f>G4</f>
        <v>#REF!</v>
      </c>
      <c r="BT4" s="159">
        <f>K4</f>
        <v>0</v>
      </c>
      <c r="BU4" s="159">
        <f>O4</f>
        <v>0</v>
      </c>
      <c r="BV4" s="159">
        <f>S4</f>
        <v>0</v>
      </c>
      <c r="BW4" s="159">
        <f>W4</f>
        <v>0</v>
      </c>
      <c r="BX4" s="159">
        <f>AA4</f>
        <v>0</v>
      </c>
      <c r="BY4" s="160">
        <f>AE4</f>
        <v>0</v>
      </c>
      <c r="BZ4" s="160">
        <f>AI4</f>
        <v>0</v>
      </c>
      <c r="CA4" s="160">
        <f>AM4</f>
        <v>0</v>
      </c>
      <c r="CB4" s="160">
        <f>AQ4</f>
        <v>0</v>
      </c>
      <c r="CC4" s="160">
        <f>AU4</f>
        <v>0</v>
      </c>
      <c r="CD4" s="160">
        <f>AY4</f>
        <v>0</v>
      </c>
      <c r="CE4" s="160">
        <f>BC4</f>
        <v>0</v>
      </c>
      <c r="CF4" s="160">
        <f>BG4</f>
        <v>0</v>
      </c>
      <c r="CG4" s="160">
        <f>BK4</f>
        <v>0</v>
      </c>
      <c r="CH4" s="160" t="e">
        <f>BO4</f>
        <v>#REF!</v>
      </c>
      <c r="CI4" s="161"/>
      <c r="CJ4" s="161">
        <f>VLOOKUP($BQ$1,sonuç!$A$4:$DQ$200,3,)</f>
        <v>0</v>
      </c>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row>
    <row r="5" spans="1:158" ht="12.75" customHeight="1" x14ac:dyDescent="0.2">
      <c r="A5" s="145">
        <f>'1a'!A10</f>
        <v>2</v>
      </c>
      <c r="B5" s="146">
        <f>'1a'!B10</f>
        <v>2</v>
      </c>
      <c r="C5" s="147" t="str">
        <f>'1a'!C10</f>
        <v>DURSUN ALİ KALAY</v>
      </c>
      <c r="D5" s="148" t="str">
        <f>'1a'!T10</f>
        <v/>
      </c>
      <c r="E5" s="149" t="str">
        <f>'1b'!E10</f>
        <v>Değerlendirme</v>
      </c>
      <c r="F5" s="150" t="e">
        <f>IF(E5="","",'1b'!#REF!)</f>
        <v>#REF!</v>
      </c>
      <c r="G5" s="151" t="e">
        <f>IF(E5="","",'1b'!#REF!)</f>
        <v>#REF!</v>
      </c>
      <c r="H5" s="275">
        <f>'2b'!D10</f>
        <v>0</v>
      </c>
      <c r="I5" s="153" t="str">
        <f>'2b'!E10</f>
        <v>Değerlendirme</v>
      </c>
      <c r="J5" s="154">
        <f>IF(I5="","",'2b'!W10)</f>
        <v>0</v>
      </c>
      <c r="K5" s="155">
        <f>IF(I5="","",'2b'!Y10)</f>
        <v>0</v>
      </c>
      <c r="L5" s="148" t="str">
        <f>'3b'!E10</f>
        <v>Değerlendirme</v>
      </c>
      <c r="M5" s="149" t="str">
        <f>'3b'!E10</f>
        <v>Değerlendirme</v>
      </c>
      <c r="N5" s="150">
        <f>IF(M5="","",'3b'!W10)</f>
        <v>0</v>
      </c>
      <c r="O5" s="151">
        <f>IF(M5="","",'3b'!Y10)</f>
        <v>0</v>
      </c>
      <c r="P5" s="152" t="str">
        <f>'4a'!T10</f>
        <v/>
      </c>
      <c r="Q5" s="153" t="str">
        <f>'4b'!E10</f>
        <v>Değerlendirme</v>
      </c>
      <c r="R5" s="154">
        <f>IF(Q5="","",'4b'!W10)</f>
        <v>0</v>
      </c>
      <c r="S5" s="155">
        <f>IF(Q5="","",'4b'!Y10)</f>
        <v>0</v>
      </c>
      <c r="T5" s="148" t="str">
        <f>'5a'!T10</f>
        <v/>
      </c>
      <c r="U5" s="149" t="str">
        <f>'5b'!E10</f>
        <v>Değerlendirme</v>
      </c>
      <c r="V5" s="150">
        <f>IF(U5="","",'5b'!W10)</f>
        <v>0</v>
      </c>
      <c r="W5" s="151">
        <f>IF(U5="","",'5b'!Y10)</f>
        <v>0</v>
      </c>
      <c r="X5" s="152" t="str">
        <f>'6a'!T10</f>
        <v/>
      </c>
      <c r="Y5" s="153" t="str">
        <f>'6b'!E10</f>
        <v>Değerlendirme</v>
      </c>
      <c r="Z5" s="154">
        <f>IF(Y5="","",'6b'!W10)</f>
        <v>0</v>
      </c>
      <c r="AA5" s="155">
        <f>IF(Y5="","",'6b'!Y10)</f>
        <v>0</v>
      </c>
      <c r="AB5" s="148" t="str">
        <f>'7a'!T10</f>
        <v/>
      </c>
      <c r="AC5" s="149" t="str">
        <f>'7b'!E10</f>
        <v>Değerlendirme</v>
      </c>
      <c r="AD5" s="150">
        <f>IF(AC5="","",'7b'!W10)</f>
        <v>0</v>
      </c>
      <c r="AE5" s="151">
        <f>IF(AC5="","",'7b'!Y10)</f>
        <v>0</v>
      </c>
      <c r="AF5" s="275" t="str">
        <f>'8a'!R10</f>
        <v/>
      </c>
      <c r="AG5" s="276" t="str">
        <f>'8b'!E10</f>
        <v>Değerlendirme</v>
      </c>
      <c r="AH5" s="154">
        <f>IF(AG5="","",'8b'!U10)</f>
        <v>0</v>
      </c>
      <c r="AI5" s="155">
        <f>IF(AG5="","",'8b'!W10)</f>
        <v>0</v>
      </c>
      <c r="AJ5" s="148" t="str">
        <f>'9a'!T10</f>
        <v/>
      </c>
      <c r="AK5" s="149" t="str">
        <f>'9b'!E10</f>
        <v>Değerlendirme</v>
      </c>
      <c r="AL5" s="150">
        <f>IF(AK5="","",'9b'!W10)</f>
        <v>0</v>
      </c>
      <c r="AM5" s="151">
        <f>IF(AK5="","",'9b'!Y10)</f>
        <v>0</v>
      </c>
      <c r="AN5" s="152" t="str">
        <f>'10a'!T10</f>
        <v/>
      </c>
      <c r="AO5" s="153" t="str">
        <f>'10b'!E10</f>
        <v>Değerlendirme</v>
      </c>
      <c r="AP5" s="154">
        <f>IF(AO5="","",'10b'!W10)</f>
        <v>0</v>
      </c>
      <c r="AQ5" s="155">
        <f>IF(AO5="","",'10b'!Y10)</f>
        <v>0</v>
      </c>
      <c r="AR5" s="273" t="str">
        <f>'11a'!R10</f>
        <v/>
      </c>
      <c r="AS5" s="274" t="str">
        <f>'11b'!E10</f>
        <v>Değerlendirme</v>
      </c>
      <c r="AT5" s="150">
        <f>IF(AS5="","",'11b'!U10)</f>
        <v>0</v>
      </c>
      <c r="AU5" s="151">
        <f>IF(AS5="","",'11b'!W10)</f>
        <v>0</v>
      </c>
      <c r="AV5" s="152" t="str">
        <f>'12a'!T10</f>
        <v/>
      </c>
      <c r="AW5" s="153" t="str">
        <f>'12b'!E10</f>
        <v>Değerlendirme</v>
      </c>
      <c r="AX5" s="154">
        <f>IF(AW5="","",'12b'!W10)</f>
        <v>0</v>
      </c>
      <c r="AY5" s="155">
        <f>IF(AW5="","",'12b'!Y10)</f>
        <v>0</v>
      </c>
      <c r="AZ5" s="148" t="str">
        <f>'13a'!T10</f>
        <v/>
      </c>
      <c r="BA5" s="149" t="str">
        <f>'13b'!E10</f>
        <v>Değerlendirme</v>
      </c>
      <c r="BB5" s="150">
        <f>IF(BA5="","",'13b'!W10)</f>
        <v>0</v>
      </c>
      <c r="BC5" s="151">
        <f>IF(BA5="","",'13b'!Y10)</f>
        <v>0</v>
      </c>
      <c r="BD5" s="152" t="str">
        <f>'14a'!T10</f>
        <v/>
      </c>
      <c r="BE5" s="153" t="str">
        <f>'14b'!E10</f>
        <v>Değerlendirme</v>
      </c>
      <c r="BF5" s="154">
        <f>IF(BE5="","",'14b'!W10)</f>
        <v>0</v>
      </c>
      <c r="BG5" s="155">
        <f>IF(BE5="","",'14b'!Y10)</f>
        <v>0</v>
      </c>
      <c r="BH5" s="273" t="str">
        <f>'15a'!T10</f>
        <v/>
      </c>
      <c r="BI5" s="274" t="str">
        <f>'15b'!E10</f>
        <v>Değerlendirme</v>
      </c>
      <c r="BJ5" s="150">
        <f>IF(BI5="","",'15b'!W10)</f>
        <v>0</v>
      </c>
      <c r="BK5" s="151">
        <f>IF(BI5="","",'15b'!Y10)</f>
        <v>0</v>
      </c>
      <c r="BL5" s="275" t="str">
        <f>'16a'!T10</f>
        <v/>
      </c>
      <c r="BM5" s="276" t="e">
        <f>#REF!</f>
        <v>#REF!</v>
      </c>
      <c r="BN5" s="154" t="e">
        <f>IF(BM5="","",#REF!)</f>
        <v>#REF!</v>
      </c>
      <c r="BO5" s="155" t="e">
        <f>IF(BM5="","",#REF!)</f>
        <v>#REF!</v>
      </c>
      <c r="BP5" s="156" t="e">
        <f t="shared" ref="BP5:BP43" si="0">IF(BR5&lt;0.1,"",IF(BR5=0,"",IF(BR5&gt;5,"",BR5)))</f>
        <v>#REF!</v>
      </c>
      <c r="BQ5" s="157" t="e">
        <f t="shared" ref="BQ5:BQ53" si="1">SUM(BS5:CH5)</f>
        <v>#REF!</v>
      </c>
      <c r="BR5" s="158" t="e">
        <f>ROUND(SUM(BS5:CH5)/ANASAYFA!$G$21,2)</f>
        <v>#REF!</v>
      </c>
      <c r="BS5" s="159" t="e">
        <f t="shared" ref="BS5:BS43" si="2">G5</f>
        <v>#REF!</v>
      </c>
      <c r="BT5" s="159">
        <f t="shared" ref="BT5:BT43" si="3">K5</f>
        <v>0</v>
      </c>
      <c r="BU5" s="159">
        <f t="shared" ref="BU5:BU43" si="4">O5</f>
        <v>0</v>
      </c>
      <c r="BV5" s="159">
        <f t="shared" ref="BV5:BV43" si="5">S5</f>
        <v>0</v>
      </c>
      <c r="BW5" s="159">
        <f t="shared" ref="BW5:BW43" si="6">W5</f>
        <v>0</v>
      </c>
      <c r="BX5" s="159">
        <f t="shared" ref="BX5:BX43" si="7">AA5</f>
        <v>0</v>
      </c>
      <c r="BY5" s="160">
        <f t="shared" ref="BY5:BY43" si="8">AE5</f>
        <v>0</v>
      </c>
      <c r="BZ5" s="160">
        <f t="shared" ref="BZ5:BZ43" si="9">AI5</f>
        <v>0</v>
      </c>
      <c r="CA5" s="160">
        <f t="shared" ref="CA5:CA43" si="10">AM5</f>
        <v>0</v>
      </c>
      <c r="CB5" s="160">
        <f t="shared" ref="CB5:CB43" si="11">AQ5</f>
        <v>0</v>
      </c>
      <c r="CC5" s="160">
        <f t="shared" ref="CC5:CC43" si="12">AU5</f>
        <v>0</v>
      </c>
      <c r="CD5" s="160">
        <f t="shared" ref="CD5:CD43" si="13">AY5</f>
        <v>0</v>
      </c>
      <c r="CE5" s="160">
        <f t="shared" ref="CE5:CE43" si="14">BC5</f>
        <v>0</v>
      </c>
      <c r="CF5" s="160">
        <f t="shared" ref="CF5:CF43" si="15">BG5</f>
        <v>0</v>
      </c>
      <c r="CG5" s="160">
        <f t="shared" ref="CG5:CG53" si="16">BK5</f>
        <v>0</v>
      </c>
      <c r="CH5" s="160" t="e">
        <f t="shared" ref="CH5:CH53" si="17">BO5</f>
        <v>#REF!</v>
      </c>
    </row>
    <row r="6" spans="1:158" ht="12.75" customHeight="1" x14ac:dyDescent="0.2">
      <c r="A6" s="145">
        <f>'1a'!A11</f>
        <v>3</v>
      </c>
      <c r="B6" s="146">
        <f>'1a'!B11</f>
        <v>3</v>
      </c>
      <c r="C6" s="147" t="str">
        <f>'1a'!C11</f>
        <v>SELMA AYDIN</v>
      </c>
      <c r="D6" s="148" t="str">
        <f>'1a'!T11</f>
        <v/>
      </c>
      <c r="E6" s="149" t="str">
        <f>'1b'!E11</f>
        <v>Değerlendirme</v>
      </c>
      <c r="F6" s="150" t="e">
        <f>IF(E6="","",'1b'!#REF!)</f>
        <v>#REF!</v>
      </c>
      <c r="G6" s="151" t="e">
        <f>IF(E6="","",'1b'!#REF!)</f>
        <v>#REF!</v>
      </c>
      <c r="H6" s="275">
        <f>'2b'!D11</f>
        <v>0</v>
      </c>
      <c r="I6" s="153" t="str">
        <f>'2b'!E11</f>
        <v>Değerlendirme</v>
      </c>
      <c r="J6" s="154">
        <f>IF(I6="","",'2b'!W11)</f>
        <v>0</v>
      </c>
      <c r="K6" s="155">
        <f>IF(I6="","",'2b'!Y11)</f>
        <v>0</v>
      </c>
      <c r="L6" s="148" t="str">
        <f>'3b'!E11</f>
        <v>Değerlendirme</v>
      </c>
      <c r="M6" s="149" t="str">
        <f>'3b'!E11</f>
        <v>Değerlendirme</v>
      </c>
      <c r="N6" s="150">
        <f>IF(M6="","",'3b'!W11)</f>
        <v>0</v>
      </c>
      <c r="O6" s="151">
        <f>IF(M6="","",'3b'!Y11)</f>
        <v>0</v>
      </c>
      <c r="P6" s="152" t="str">
        <f>'4a'!T11</f>
        <v/>
      </c>
      <c r="Q6" s="153" t="str">
        <f>'4b'!E11</f>
        <v>Değerlendirme</v>
      </c>
      <c r="R6" s="154">
        <f>IF(Q6="","",'4b'!W11)</f>
        <v>0</v>
      </c>
      <c r="S6" s="155">
        <f>IF(Q6="","",'4b'!Y11)</f>
        <v>0</v>
      </c>
      <c r="T6" s="148" t="str">
        <f>'5a'!T11</f>
        <v/>
      </c>
      <c r="U6" s="149" t="str">
        <f>'5b'!E11</f>
        <v>Değerlendirme</v>
      </c>
      <c r="V6" s="150">
        <f>IF(U6="","",'5b'!W11)</f>
        <v>0</v>
      </c>
      <c r="W6" s="151">
        <f>IF(U6="","",'5b'!Y11)</f>
        <v>0</v>
      </c>
      <c r="X6" s="152" t="str">
        <f>'6a'!T11</f>
        <v/>
      </c>
      <c r="Y6" s="153" t="str">
        <f>'6b'!E11</f>
        <v>Değerlendirme</v>
      </c>
      <c r="Z6" s="154">
        <f>IF(Y6="","",'6b'!W11)</f>
        <v>0</v>
      </c>
      <c r="AA6" s="155">
        <f>IF(Y6="","",'6b'!Y11)</f>
        <v>0</v>
      </c>
      <c r="AB6" s="148" t="str">
        <f>'7a'!T11</f>
        <v/>
      </c>
      <c r="AC6" s="149" t="str">
        <f>'7b'!E11</f>
        <v>Değerlendirme</v>
      </c>
      <c r="AD6" s="150">
        <f>IF(AC6="","",'7b'!W11)</f>
        <v>0</v>
      </c>
      <c r="AE6" s="151">
        <f>IF(AC6="","",'7b'!Y11)</f>
        <v>0</v>
      </c>
      <c r="AF6" s="275" t="str">
        <f>'8a'!R11</f>
        <v/>
      </c>
      <c r="AG6" s="276" t="str">
        <f>'8b'!E11</f>
        <v>Değerlendirme</v>
      </c>
      <c r="AH6" s="154">
        <f>IF(AG6="","",'8b'!U11)</f>
        <v>0</v>
      </c>
      <c r="AI6" s="155">
        <f>IF(AG6="","",'8b'!W11)</f>
        <v>0</v>
      </c>
      <c r="AJ6" s="148" t="str">
        <f>'9a'!T11</f>
        <v/>
      </c>
      <c r="AK6" s="149" t="str">
        <f>'9b'!E11</f>
        <v>Değerlendirme</v>
      </c>
      <c r="AL6" s="150">
        <f>IF(AK6="","",'9b'!W11)</f>
        <v>0</v>
      </c>
      <c r="AM6" s="151">
        <f>IF(AK6="","",'9b'!Y11)</f>
        <v>0</v>
      </c>
      <c r="AN6" s="152" t="str">
        <f>'10a'!T11</f>
        <v/>
      </c>
      <c r="AO6" s="153" t="str">
        <f>'10b'!E11</f>
        <v>Değerlendirme</v>
      </c>
      <c r="AP6" s="154">
        <f>IF(AO6="","",'10b'!W11)</f>
        <v>0</v>
      </c>
      <c r="AQ6" s="155">
        <f>IF(AO6="","",'10b'!Y11)</f>
        <v>0</v>
      </c>
      <c r="AR6" s="273" t="str">
        <f>'11a'!R11</f>
        <v/>
      </c>
      <c r="AS6" s="274" t="str">
        <f>'11b'!E11</f>
        <v>Değerlendirme</v>
      </c>
      <c r="AT6" s="150">
        <f>IF(AS6="","",'11b'!U11)</f>
        <v>0</v>
      </c>
      <c r="AU6" s="151">
        <f>IF(AS6="","",'11b'!W11)</f>
        <v>0</v>
      </c>
      <c r="AV6" s="152" t="str">
        <f>'12a'!T11</f>
        <v/>
      </c>
      <c r="AW6" s="153" t="str">
        <f>'12b'!E11</f>
        <v>Değerlendirme</v>
      </c>
      <c r="AX6" s="154">
        <f>IF(AW6="","",'12b'!W11)</f>
        <v>0</v>
      </c>
      <c r="AY6" s="155">
        <f>IF(AW6="","",'12b'!Y11)</f>
        <v>0</v>
      </c>
      <c r="AZ6" s="148" t="str">
        <f>'13a'!T11</f>
        <v/>
      </c>
      <c r="BA6" s="149" t="str">
        <f>'13b'!E11</f>
        <v>Değerlendirme</v>
      </c>
      <c r="BB6" s="150">
        <f>IF(BA6="","",'13b'!W11)</f>
        <v>0</v>
      </c>
      <c r="BC6" s="151">
        <f>IF(BA6="","",'13b'!Y11)</f>
        <v>0</v>
      </c>
      <c r="BD6" s="152" t="str">
        <f>'14a'!T11</f>
        <v/>
      </c>
      <c r="BE6" s="153" t="str">
        <f>'14b'!E11</f>
        <v>Değerlendirme</v>
      </c>
      <c r="BF6" s="154">
        <f>IF(BE6="","",'14b'!W11)</f>
        <v>0</v>
      </c>
      <c r="BG6" s="155">
        <f>IF(BE6="","",'14b'!Y11)</f>
        <v>0</v>
      </c>
      <c r="BH6" s="273" t="str">
        <f>'15a'!T11</f>
        <v/>
      </c>
      <c r="BI6" s="274" t="str">
        <f>'15b'!E11</f>
        <v>Değerlendirme</v>
      </c>
      <c r="BJ6" s="150">
        <f>IF(BI6="","",'15b'!W11)</f>
        <v>0</v>
      </c>
      <c r="BK6" s="151">
        <f>IF(BI6="","",'15b'!Y11)</f>
        <v>0</v>
      </c>
      <c r="BL6" s="275" t="str">
        <f>'16a'!T11</f>
        <v/>
      </c>
      <c r="BM6" s="276" t="e">
        <f>#REF!</f>
        <v>#REF!</v>
      </c>
      <c r="BN6" s="154" t="e">
        <f>IF(BM6="","",#REF!)</f>
        <v>#REF!</v>
      </c>
      <c r="BO6" s="155" t="e">
        <f>IF(BM6="","",#REF!)</f>
        <v>#REF!</v>
      </c>
      <c r="BP6" s="156" t="e">
        <f t="shared" si="0"/>
        <v>#REF!</v>
      </c>
      <c r="BQ6" s="157" t="e">
        <f t="shared" si="1"/>
        <v>#REF!</v>
      </c>
      <c r="BR6" s="158" t="e">
        <f>ROUND(SUM(BS6:CH6)/ANASAYFA!$G$21,2)</f>
        <v>#REF!</v>
      </c>
      <c r="BS6" s="159" t="e">
        <f t="shared" si="2"/>
        <v>#REF!</v>
      </c>
      <c r="BT6" s="159">
        <f t="shared" si="3"/>
        <v>0</v>
      </c>
      <c r="BU6" s="159">
        <f t="shared" si="4"/>
        <v>0</v>
      </c>
      <c r="BV6" s="159">
        <f t="shared" si="5"/>
        <v>0</v>
      </c>
      <c r="BW6" s="159">
        <f t="shared" si="6"/>
        <v>0</v>
      </c>
      <c r="BX6" s="159">
        <f t="shared" si="7"/>
        <v>0</v>
      </c>
      <c r="BY6" s="160">
        <f t="shared" si="8"/>
        <v>0</v>
      </c>
      <c r="BZ6" s="160">
        <f t="shared" si="9"/>
        <v>0</v>
      </c>
      <c r="CA6" s="160">
        <f t="shared" si="10"/>
        <v>0</v>
      </c>
      <c r="CB6" s="160">
        <f t="shared" si="11"/>
        <v>0</v>
      </c>
      <c r="CC6" s="160">
        <f t="shared" si="12"/>
        <v>0</v>
      </c>
      <c r="CD6" s="160">
        <f t="shared" si="13"/>
        <v>0</v>
      </c>
      <c r="CE6" s="160">
        <f t="shared" si="14"/>
        <v>0</v>
      </c>
      <c r="CF6" s="160">
        <f t="shared" si="15"/>
        <v>0</v>
      </c>
      <c r="CG6" s="160">
        <f t="shared" si="16"/>
        <v>0</v>
      </c>
      <c r="CH6" s="160" t="e">
        <f t="shared" si="17"/>
        <v>#REF!</v>
      </c>
    </row>
    <row r="7" spans="1:158" ht="12.75" customHeight="1" x14ac:dyDescent="0.2">
      <c r="A7" s="145">
        <f>'1a'!A12</f>
        <v>4</v>
      </c>
      <c r="B7" s="146">
        <f>'1a'!B12</f>
        <v>4</v>
      </c>
      <c r="C7" s="147" t="str">
        <f>'1a'!C12</f>
        <v>MURAT KARTAL</v>
      </c>
      <c r="D7" s="148" t="str">
        <f>'1a'!T12</f>
        <v/>
      </c>
      <c r="E7" s="149" t="str">
        <f>'1b'!E12</f>
        <v>Değerlendirme</v>
      </c>
      <c r="F7" s="150" t="e">
        <f>IF(E7="","",'1b'!#REF!)</f>
        <v>#REF!</v>
      </c>
      <c r="G7" s="151" t="e">
        <f>IF(E7="","",'1b'!#REF!)</f>
        <v>#REF!</v>
      </c>
      <c r="H7" s="275">
        <f>'2b'!D12</f>
        <v>0</v>
      </c>
      <c r="I7" s="153" t="str">
        <f>'2b'!E12</f>
        <v>Değerlendirme</v>
      </c>
      <c r="J7" s="154">
        <f>IF(I7="","",'2b'!W12)</f>
        <v>0</v>
      </c>
      <c r="K7" s="155">
        <f>IF(I7="","",'2b'!Y12)</f>
        <v>0</v>
      </c>
      <c r="L7" s="148" t="str">
        <f>'3b'!E12</f>
        <v>Değerlendirme</v>
      </c>
      <c r="M7" s="149" t="str">
        <f>'3b'!E12</f>
        <v>Değerlendirme</v>
      </c>
      <c r="N7" s="150">
        <f>IF(M7="","",'3b'!W12)</f>
        <v>0</v>
      </c>
      <c r="O7" s="151">
        <f>IF(M7="","",'3b'!Y12)</f>
        <v>0</v>
      </c>
      <c r="P7" s="152" t="str">
        <f>'4a'!T12</f>
        <v/>
      </c>
      <c r="Q7" s="153" t="str">
        <f>'4b'!E12</f>
        <v>Değerlendirme</v>
      </c>
      <c r="R7" s="154">
        <f>IF(Q7="","",'4b'!W12)</f>
        <v>0</v>
      </c>
      <c r="S7" s="155">
        <f>IF(Q7="","",'4b'!Y12)</f>
        <v>0</v>
      </c>
      <c r="T7" s="148" t="str">
        <f>'5a'!T12</f>
        <v/>
      </c>
      <c r="U7" s="149" t="str">
        <f>'5b'!E12</f>
        <v>Değerlendirme</v>
      </c>
      <c r="V7" s="150">
        <f>IF(U7="","",'5b'!W12)</f>
        <v>0</v>
      </c>
      <c r="W7" s="151">
        <f>IF(U7="","",'5b'!Y12)</f>
        <v>0</v>
      </c>
      <c r="X7" s="152" t="str">
        <f>'6a'!T12</f>
        <v/>
      </c>
      <c r="Y7" s="153" t="str">
        <f>'6b'!E12</f>
        <v>Değerlendirme</v>
      </c>
      <c r="Z7" s="154">
        <f>IF(Y7="","",'6b'!W12)</f>
        <v>0</v>
      </c>
      <c r="AA7" s="155">
        <f>IF(Y7="","",'6b'!Y12)</f>
        <v>0</v>
      </c>
      <c r="AB7" s="148" t="str">
        <f>'7a'!T12</f>
        <v/>
      </c>
      <c r="AC7" s="149" t="str">
        <f>'7b'!E12</f>
        <v>Değerlendirme</v>
      </c>
      <c r="AD7" s="150">
        <f>IF(AC7="","",'7b'!W12)</f>
        <v>0</v>
      </c>
      <c r="AE7" s="151">
        <f>IF(AC7="","",'7b'!Y12)</f>
        <v>0</v>
      </c>
      <c r="AF7" s="275" t="str">
        <f>'8a'!R12</f>
        <v/>
      </c>
      <c r="AG7" s="276" t="str">
        <f>'8b'!E12</f>
        <v>Değerlendirme</v>
      </c>
      <c r="AH7" s="154">
        <f>IF(AG7="","",'8b'!U12)</f>
        <v>0</v>
      </c>
      <c r="AI7" s="155">
        <f>IF(AG7="","",'8b'!W12)</f>
        <v>0</v>
      </c>
      <c r="AJ7" s="148" t="str">
        <f>'9a'!T12</f>
        <v/>
      </c>
      <c r="AK7" s="149" t="str">
        <f>'9b'!E12</f>
        <v>Değerlendirme</v>
      </c>
      <c r="AL7" s="150">
        <f>IF(AK7="","",'9b'!W12)</f>
        <v>0</v>
      </c>
      <c r="AM7" s="151">
        <f>IF(AK7="","",'9b'!Y12)</f>
        <v>0</v>
      </c>
      <c r="AN7" s="152" t="str">
        <f>'10a'!T12</f>
        <v/>
      </c>
      <c r="AO7" s="153" t="str">
        <f>'10b'!E12</f>
        <v>Değerlendirme</v>
      </c>
      <c r="AP7" s="154">
        <f>IF(AO7="","",'10b'!W12)</f>
        <v>0</v>
      </c>
      <c r="AQ7" s="155">
        <f>IF(AO7="","",'10b'!Y12)</f>
        <v>0</v>
      </c>
      <c r="AR7" s="273" t="str">
        <f>'11a'!R12</f>
        <v/>
      </c>
      <c r="AS7" s="274" t="str">
        <f>'11b'!E12</f>
        <v>Değerlendirme</v>
      </c>
      <c r="AT7" s="150">
        <f>IF(AS7="","",'11b'!U12)</f>
        <v>0</v>
      </c>
      <c r="AU7" s="151">
        <f>IF(AS7="","",'11b'!W12)</f>
        <v>0</v>
      </c>
      <c r="AV7" s="152" t="str">
        <f>'12a'!T12</f>
        <v/>
      </c>
      <c r="AW7" s="153" t="str">
        <f>'12b'!E12</f>
        <v>Değerlendirme</v>
      </c>
      <c r="AX7" s="154">
        <f>IF(AW7="","",'12b'!W12)</f>
        <v>0</v>
      </c>
      <c r="AY7" s="155">
        <f>IF(AW7="","",'12b'!Y12)</f>
        <v>0</v>
      </c>
      <c r="AZ7" s="148" t="str">
        <f>'13a'!T12</f>
        <v/>
      </c>
      <c r="BA7" s="149" t="str">
        <f>'13b'!E12</f>
        <v>Değerlendirme</v>
      </c>
      <c r="BB7" s="150">
        <f>IF(BA7="","",'13b'!W12)</f>
        <v>0</v>
      </c>
      <c r="BC7" s="151">
        <f>IF(BA7="","",'13b'!Y12)</f>
        <v>0</v>
      </c>
      <c r="BD7" s="152" t="str">
        <f>'14a'!T12</f>
        <v/>
      </c>
      <c r="BE7" s="153" t="str">
        <f>'14b'!E12</f>
        <v>Değerlendirme</v>
      </c>
      <c r="BF7" s="154">
        <f>IF(BE7="","",'14b'!W12)</f>
        <v>0</v>
      </c>
      <c r="BG7" s="155">
        <f>IF(BE7="","",'14b'!Y12)</f>
        <v>0</v>
      </c>
      <c r="BH7" s="273" t="str">
        <f>'15a'!T12</f>
        <v/>
      </c>
      <c r="BI7" s="274" t="str">
        <f>'15b'!E12</f>
        <v>Değerlendirme</v>
      </c>
      <c r="BJ7" s="150">
        <f>IF(BI7="","",'15b'!W12)</f>
        <v>0</v>
      </c>
      <c r="BK7" s="151">
        <f>IF(BI7="","",'15b'!Y12)</f>
        <v>0</v>
      </c>
      <c r="BL7" s="275" t="str">
        <f>'16a'!T12</f>
        <v/>
      </c>
      <c r="BM7" s="276" t="e">
        <f>#REF!</f>
        <v>#REF!</v>
      </c>
      <c r="BN7" s="154" t="e">
        <f>IF(BM7="","",#REF!)</f>
        <v>#REF!</v>
      </c>
      <c r="BO7" s="155" t="e">
        <f>IF(BM7="","",#REF!)</f>
        <v>#REF!</v>
      </c>
      <c r="BP7" s="156" t="e">
        <f t="shared" si="0"/>
        <v>#REF!</v>
      </c>
      <c r="BQ7" s="157" t="e">
        <f t="shared" si="1"/>
        <v>#REF!</v>
      </c>
      <c r="BR7" s="158" t="e">
        <f>ROUND(SUM(BS7:CH7)/ANASAYFA!$G$21,2)</f>
        <v>#REF!</v>
      </c>
      <c r="BS7" s="159" t="e">
        <f t="shared" si="2"/>
        <v>#REF!</v>
      </c>
      <c r="BT7" s="159">
        <f t="shared" si="3"/>
        <v>0</v>
      </c>
      <c r="BU7" s="159">
        <f t="shared" si="4"/>
        <v>0</v>
      </c>
      <c r="BV7" s="159">
        <f t="shared" si="5"/>
        <v>0</v>
      </c>
      <c r="BW7" s="159">
        <f t="shared" si="6"/>
        <v>0</v>
      </c>
      <c r="BX7" s="159">
        <f t="shared" si="7"/>
        <v>0</v>
      </c>
      <c r="BY7" s="160">
        <f t="shared" si="8"/>
        <v>0</v>
      </c>
      <c r="BZ7" s="160">
        <f t="shared" si="9"/>
        <v>0</v>
      </c>
      <c r="CA7" s="160">
        <f t="shared" si="10"/>
        <v>0</v>
      </c>
      <c r="CB7" s="160">
        <f t="shared" si="11"/>
        <v>0</v>
      </c>
      <c r="CC7" s="160">
        <f t="shared" si="12"/>
        <v>0</v>
      </c>
      <c r="CD7" s="160">
        <f t="shared" si="13"/>
        <v>0</v>
      </c>
      <c r="CE7" s="160">
        <f t="shared" si="14"/>
        <v>0</v>
      </c>
      <c r="CF7" s="160">
        <f t="shared" si="15"/>
        <v>0</v>
      </c>
      <c r="CG7" s="160">
        <f t="shared" si="16"/>
        <v>0</v>
      </c>
      <c r="CH7" s="160" t="e">
        <f t="shared" si="17"/>
        <v>#REF!</v>
      </c>
    </row>
    <row r="8" spans="1:158" ht="12.75" customHeight="1" x14ac:dyDescent="0.2">
      <c r="A8" s="145">
        <f>'1a'!A13</f>
        <v>5</v>
      </c>
      <c r="B8" s="146">
        <f>'1a'!B13</f>
        <v>5</v>
      </c>
      <c r="C8" s="147" t="str">
        <f>'1a'!C13</f>
        <v>ÖZCAN BAKAR</v>
      </c>
      <c r="D8" s="148" t="str">
        <f>'1a'!T13</f>
        <v/>
      </c>
      <c r="E8" s="149" t="str">
        <f>'1b'!E13</f>
        <v>Değerlendirme</v>
      </c>
      <c r="F8" s="150" t="e">
        <f>IF(E8="","",'1b'!#REF!)</f>
        <v>#REF!</v>
      </c>
      <c r="G8" s="151" t="e">
        <f>IF(E8="","",'1b'!#REF!)</f>
        <v>#REF!</v>
      </c>
      <c r="H8" s="275">
        <f>'2b'!D13</f>
        <v>0</v>
      </c>
      <c r="I8" s="153" t="str">
        <f>'2b'!E13</f>
        <v>Değerlendirme</v>
      </c>
      <c r="J8" s="154">
        <f>IF(I8="","",'2b'!W13)</f>
        <v>0</v>
      </c>
      <c r="K8" s="155">
        <f>IF(I8="","",'2b'!Y13)</f>
        <v>0</v>
      </c>
      <c r="L8" s="148" t="str">
        <f>'3b'!E13</f>
        <v>Değerlendirme</v>
      </c>
      <c r="M8" s="149" t="str">
        <f>'3b'!E13</f>
        <v>Değerlendirme</v>
      </c>
      <c r="N8" s="150">
        <f>IF(M8="","",'3b'!W13)</f>
        <v>0</v>
      </c>
      <c r="O8" s="151">
        <f>IF(M8="","",'3b'!Y13)</f>
        <v>0</v>
      </c>
      <c r="P8" s="152" t="str">
        <f>'4a'!T13</f>
        <v/>
      </c>
      <c r="Q8" s="153" t="str">
        <f>'4b'!E13</f>
        <v>Değerlendirme</v>
      </c>
      <c r="R8" s="154">
        <f>IF(Q8="","",'4b'!W13)</f>
        <v>0</v>
      </c>
      <c r="S8" s="155">
        <f>IF(Q8="","",'4b'!Y13)</f>
        <v>0</v>
      </c>
      <c r="T8" s="148" t="str">
        <f>'5a'!T13</f>
        <v/>
      </c>
      <c r="U8" s="149" t="str">
        <f>'5b'!E13</f>
        <v>Değerlendirme</v>
      </c>
      <c r="V8" s="150">
        <f>IF(U8="","",'5b'!W13)</f>
        <v>0</v>
      </c>
      <c r="W8" s="151">
        <f>IF(U8="","",'5b'!Y13)</f>
        <v>0</v>
      </c>
      <c r="X8" s="152" t="str">
        <f>'6a'!T13</f>
        <v/>
      </c>
      <c r="Y8" s="153" t="str">
        <f>'6b'!E13</f>
        <v>Değerlendirme</v>
      </c>
      <c r="Z8" s="154">
        <f>IF(Y8="","",'6b'!W13)</f>
        <v>0</v>
      </c>
      <c r="AA8" s="155">
        <f>IF(Y8="","",'6b'!Y13)</f>
        <v>0</v>
      </c>
      <c r="AB8" s="148" t="str">
        <f>'7a'!T13</f>
        <v/>
      </c>
      <c r="AC8" s="149" t="str">
        <f>'7b'!E13</f>
        <v>Değerlendirme</v>
      </c>
      <c r="AD8" s="150">
        <f>IF(AC8="","",'7b'!W13)</f>
        <v>0</v>
      </c>
      <c r="AE8" s="151">
        <f>IF(AC8="","",'7b'!Y13)</f>
        <v>0</v>
      </c>
      <c r="AF8" s="275" t="str">
        <f>'8a'!R13</f>
        <v/>
      </c>
      <c r="AG8" s="276" t="str">
        <f>'8b'!E13</f>
        <v>Değerlendirme</v>
      </c>
      <c r="AH8" s="154">
        <f>IF(AG8="","",'8b'!U13)</f>
        <v>0</v>
      </c>
      <c r="AI8" s="155">
        <f>IF(AG8="","",'8b'!W13)</f>
        <v>0</v>
      </c>
      <c r="AJ8" s="148" t="str">
        <f>'9a'!T13</f>
        <v/>
      </c>
      <c r="AK8" s="149" t="str">
        <f>'9b'!E13</f>
        <v>Değerlendirme</v>
      </c>
      <c r="AL8" s="150">
        <f>IF(AK8="","",'9b'!W13)</f>
        <v>0</v>
      </c>
      <c r="AM8" s="151">
        <f>IF(AK8="","",'9b'!Y13)</f>
        <v>0</v>
      </c>
      <c r="AN8" s="152" t="str">
        <f>'10a'!T13</f>
        <v/>
      </c>
      <c r="AO8" s="153" t="str">
        <f>'10b'!E13</f>
        <v>Değerlendirme</v>
      </c>
      <c r="AP8" s="154">
        <f>IF(AO8="","",'10b'!W13)</f>
        <v>0</v>
      </c>
      <c r="AQ8" s="155">
        <f>IF(AO8="","",'10b'!Y13)</f>
        <v>0</v>
      </c>
      <c r="AR8" s="273" t="str">
        <f>'11a'!R13</f>
        <v/>
      </c>
      <c r="AS8" s="274" t="str">
        <f>'11b'!E13</f>
        <v>Değerlendirme</v>
      </c>
      <c r="AT8" s="150">
        <f>IF(AS8="","",'11b'!U13)</f>
        <v>0</v>
      </c>
      <c r="AU8" s="151">
        <f>IF(AS8="","",'11b'!W13)</f>
        <v>0</v>
      </c>
      <c r="AV8" s="152" t="str">
        <f>'12a'!T13</f>
        <v/>
      </c>
      <c r="AW8" s="153" t="str">
        <f>'12b'!E13</f>
        <v>Değerlendirme</v>
      </c>
      <c r="AX8" s="154">
        <f>IF(AW8="","",'12b'!W13)</f>
        <v>0</v>
      </c>
      <c r="AY8" s="155">
        <f>IF(AW8="","",'12b'!Y13)</f>
        <v>0</v>
      </c>
      <c r="AZ8" s="148" t="str">
        <f>'13a'!T13</f>
        <v/>
      </c>
      <c r="BA8" s="149" t="str">
        <f>'13b'!E13</f>
        <v>Değerlendirme</v>
      </c>
      <c r="BB8" s="150">
        <f>IF(BA8="","",'13b'!W13)</f>
        <v>0</v>
      </c>
      <c r="BC8" s="151">
        <f>IF(BA8="","",'13b'!Y13)</f>
        <v>0</v>
      </c>
      <c r="BD8" s="152" t="str">
        <f>'14a'!T13</f>
        <v/>
      </c>
      <c r="BE8" s="153" t="str">
        <f>'14b'!E13</f>
        <v>Değerlendirme</v>
      </c>
      <c r="BF8" s="154">
        <f>IF(BE8="","",'14b'!W13)</f>
        <v>0</v>
      </c>
      <c r="BG8" s="155">
        <f>IF(BE8="","",'14b'!Y13)</f>
        <v>0</v>
      </c>
      <c r="BH8" s="273" t="str">
        <f>'15a'!T13</f>
        <v/>
      </c>
      <c r="BI8" s="274" t="str">
        <f>'15b'!E13</f>
        <v>Değerlendirme</v>
      </c>
      <c r="BJ8" s="150">
        <f>IF(BI8="","",'15b'!W13)</f>
        <v>0</v>
      </c>
      <c r="BK8" s="151">
        <f>IF(BI8="","",'15b'!Y13)</f>
        <v>0</v>
      </c>
      <c r="BL8" s="275" t="str">
        <f>'16a'!T13</f>
        <v/>
      </c>
      <c r="BM8" s="276" t="e">
        <f>#REF!</f>
        <v>#REF!</v>
      </c>
      <c r="BN8" s="154" t="e">
        <f>IF(BM8="","",#REF!)</f>
        <v>#REF!</v>
      </c>
      <c r="BO8" s="155" t="e">
        <f>IF(BM8="","",#REF!)</f>
        <v>#REF!</v>
      </c>
      <c r="BP8" s="156" t="e">
        <f t="shared" si="0"/>
        <v>#REF!</v>
      </c>
      <c r="BQ8" s="157" t="e">
        <f t="shared" si="1"/>
        <v>#REF!</v>
      </c>
      <c r="BR8" s="158" t="e">
        <f>ROUND(SUM(BS8:CH8)/ANASAYFA!$G$21,2)</f>
        <v>#REF!</v>
      </c>
      <c r="BS8" s="159" t="e">
        <f t="shared" si="2"/>
        <v>#REF!</v>
      </c>
      <c r="BT8" s="159">
        <f t="shared" si="3"/>
        <v>0</v>
      </c>
      <c r="BU8" s="159">
        <f t="shared" si="4"/>
        <v>0</v>
      </c>
      <c r="BV8" s="159">
        <f t="shared" si="5"/>
        <v>0</v>
      </c>
      <c r="BW8" s="159">
        <f t="shared" si="6"/>
        <v>0</v>
      </c>
      <c r="BX8" s="159">
        <f t="shared" si="7"/>
        <v>0</v>
      </c>
      <c r="BY8" s="160">
        <f t="shared" si="8"/>
        <v>0</v>
      </c>
      <c r="BZ8" s="160">
        <f t="shared" si="9"/>
        <v>0</v>
      </c>
      <c r="CA8" s="160">
        <f t="shared" si="10"/>
        <v>0</v>
      </c>
      <c r="CB8" s="160">
        <f t="shared" si="11"/>
        <v>0</v>
      </c>
      <c r="CC8" s="160">
        <f t="shared" si="12"/>
        <v>0</v>
      </c>
      <c r="CD8" s="160">
        <f t="shared" si="13"/>
        <v>0</v>
      </c>
      <c r="CE8" s="160">
        <f t="shared" si="14"/>
        <v>0</v>
      </c>
      <c r="CF8" s="160">
        <f t="shared" si="15"/>
        <v>0</v>
      </c>
      <c r="CG8" s="160">
        <f t="shared" si="16"/>
        <v>0</v>
      </c>
      <c r="CH8" s="160" t="e">
        <f t="shared" si="17"/>
        <v>#REF!</v>
      </c>
    </row>
    <row r="9" spans="1:158" ht="12.75" customHeight="1" x14ac:dyDescent="0.2">
      <c r="A9" s="145">
        <f>'1a'!A14</f>
        <v>6</v>
      </c>
      <c r="B9" s="146">
        <f>'1a'!B14</f>
        <v>6</v>
      </c>
      <c r="C9" s="147" t="str">
        <f>'1a'!C14</f>
        <v>ÖZLEM UR</v>
      </c>
      <c r="D9" s="148" t="str">
        <f>'1a'!T14</f>
        <v/>
      </c>
      <c r="E9" s="149" t="str">
        <f>'1b'!E14</f>
        <v>Değerlendirme</v>
      </c>
      <c r="F9" s="150" t="e">
        <f>IF(E9="","",'1b'!#REF!)</f>
        <v>#REF!</v>
      </c>
      <c r="G9" s="151" t="e">
        <f>IF(E9="","",'1b'!#REF!)</f>
        <v>#REF!</v>
      </c>
      <c r="H9" s="275">
        <f>'2b'!D14</f>
        <v>0</v>
      </c>
      <c r="I9" s="153" t="str">
        <f>'2b'!E14</f>
        <v>Değerlendirme</v>
      </c>
      <c r="J9" s="154">
        <f>IF(I9="","",'2b'!W14)</f>
        <v>0</v>
      </c>
      <c r="K9" s="155">
        <f>IF(I9="","",'2b'!Y14)</f>
        <v>0</v>
      </c>
      <c r="L9" s="148">
        <f>'3b'!E14</f>
        <v>0</v>
      </c>
      <c r="M9" s="149">
        <f>'3b'!E14</f>
        <v>0</v>
      </c>
      <c r="N9" s="150">
        <f>IF(M9="","",'3b'!W14)</f>
        <v>0</v>
      </c>
      <c r="O9" s="151">
        <f>IF(M9="","",'3b'!Y14)</f>
        <v>0</v>
      </c>
      <c r="P9" s="152" t="str">
        <f>'4a'!T14</f>
        <v/>
      </c>
      <c r="Q9" s="153" t="str">
        <f>'4b'!E14</f>
        <v>Değerlendirme</v>
      </c>
      <c r="R9" s="154">
        <f>IF(Q9="","",'4b'!W14)</f>
        <v>0</v>
      </c>
      <c r="S9" s="155">
        <f>IF(Q9="","",'4b'!Y14)</f>
        <v>0</v>
      </c>
      <c r="T9" s="148" t="str">
        <f>'5a'!T14</f>
        <v/>
      </c>
      <c r="U9" s="149" t="str">
        <f>'5b'!E14</f>
        <v>Değerlendirme</v>
      </c>
      <c r="V9" s="150">
        <f>IF(U9="","",'5b'!W14)</f>
        <v>0</v>
      </c>
      <c r="W9" s="151">
        <f>IF(U9="","",'5b'!Y14)</f>
        <v>0</v>
      </c>
      <c r="X9" s="152" t="str">
        <f>'6a'!T14</f>
        <v/>
      </c>
      <c r="Y9" s="153" t="str">
        <f>'6b'!E14</f>
        <v>Değerlendirme</v>
      </c>
      <c r="Z9" s="154">
        <f>IF(Y9="","",'6b'!W14)</f>
        <v>0</v>
      </c>
      <c r="AA9" s="155">
        <f>IF(Y9="","",'6b'!Y14)</f>
        <v>0</v>
      </c>
      <c r="AB9" s="148" t="str">
        <f>'7a'!T14</f>
        <v/>
      </c>
      <c r="AC9" s="149" t="str">
        <f>'7b'!E14</f>
        <v>Değerlendirme</v>
      </c>
      <c r="AD9" s="150">
        <f>IF(AC9="","",'7b'!W14)</f>
        <v>0</v>
      </c>
      <c r="AE9" s="151">
        <f>IF(AC9="","",'7b'!Y14)</f>
        <v>0</v>
      </c>
      <c r="AF9" s="275" t="str">
        <f>'8a'!R14</f>
        <v/>
      </c>
      <c r="AG9" s="276" t="str">
        <f>'8b'!E14</f>
        <v>Değerlendirme</v>
      </c>
      <c r="AH9" s="154">
        <f>IF(AG9="","",'8b'!U14)</f>
        <v>0</v>
      </c>
      <c r="AI9" s="155">
        <f>IF(AG9="","",'8b'!W14)</f>
        <v>0</v>
      </c>
      <c r="AJ9" s="148" t="str">
        <f>'9a'!T14</f>
        <v/>
      </c>
      <c r="AK9" s="149" t="str">
        <f>'9b'!E14</f>
        <v>Değerlendirme</v>
      </c>
      <c r="AL9" s="150">
        <f>IF(AK9="","",'9b'!W14)</f>
        <v>0</v>
      </c>
      <c r="AM9" s="151">
        <f>IF(AK9="","",'9b'!Y14)</f>
        <v>0</v>
      </c>
      <c r="AN9" s="152" t="str">
        <f>'10a'!T14</f>
        <v/>
      </c>
      <c r="AO9" s="153" t="str">
        <f>'10b'!E14</f>
        <v>çalışkansın</v>
      </c>
      <c r="AP9" s="154">
        <f>IF(AO9="","",'10b'!W14)</f>
        <v>0</v>
      </c>
      <c r="AQ9" s="155">
        <f>IF(AO9="","",'10b'!Y14)</f>
        <v>0</v>
      </c>
      <c r="AR9" s="273" t="str">
        <f>'11a'!R14</f>
        <v/>
      </c>
      <c r="AS9" s="274" t="str">
        <f>'11b'!E14</f>
        <v>Değerlendirme</v>
      </c>
      <c r="AT9" s="150">
        <f>IF(AS9="","",'11b'!U14)</f>
        <v>0</v>
      </c>
      <c r="AU9" s="151">
        <f>IF(AS9="","",'11b'!W14)</f>
        <v>0</v>
      </c>
      <c r="AV9" s="152" t="str">
        <f>'12a'!T14</f>
        <v/>
      </c>
      <c r="AW9" s="153" t="str">
        <f>'12b'!E14</f>
        <v>Değerlendirme</v>
      </c>
      <c r="AX9" s="154">
        <f>IF(AW9="","",'12b'!W14)</f>
        <v>0</v>
      </c>
      <c r="AY9" s="155">
        <f>IF(AW9="","",'12b'!Y14)</f>
        <v>0</v>
      </c>
      <c r="AZ9" s="148" t="str">
        <f>'13a'!T14</f>
        <v/>
      </c>
      <c r="BA9" s="149" t="str">
        <f>'13b'!E14</f>
        <v>Değerlendirme</v>
      </c>
      <c r="BB9" s="150">
        <f>IF(BA9="","",'13b'!W14)</f>
        <v>0</v>
      </c>
      <c r="BC9" s="151">
        <f>IF(BA9="","",'13b'!Y14)</f>
        <v>0</v>
      </c>
      <c r="BD9" s="152" t="str">
        <f>'14a'!T14</f>
        <v/>
      </c>
      <c r="BE9" s="153" t="str">
        <f>'14b'!E14</f>
        <v>Değerlendirme</v>
      </c>
      <c r="BF9" s="154">
        <f>IF(BE9="","",'14b'!W14)</f>
        <v>0</v>
      </c>
      <c r="BG9" s="155">
        <f>IF(BE9="","",'14b'!Y14)</f>
        <v>0</v>
      </c>
      <c r="BH9" s="273" t="str">
        <f>'15a'!T14</f>
        <v/>
      </c>
      <c r="BI9" s="274" t="str">
        <f>'15b'!E14</f>
        <v>Değerlendirme</v>
      </c>
      <c r="BJ9" s="150">
        <f>IF(BI9="","",'15b'!W14)</f>
        <v>0</v>
      </c>
      <c r="BK9" s="151">
        <f>IF(BI9="","",'15b'!Y14)</f>
        <v>0</v>
      </c>
      <c r="BL9" s="275" t="str">
        <f>'16a'!T14</f>
        <v/>
      </c>
      <c r="BM9" s="276" t="e">
        <f>#REF!</f>
        <v>#REF!</v>
      </c>
      <c r="BN9" s="154" t="e">
        <f>IF(BM9="","",#REF!)</f>
        <v>#REF!</v>
      </c>
      <c r="BO9" s="155" t="e">
        <f>IF(BM9="","",#REF!)</f>
        <v>#REF!</v>
      </c>
      <c r="BP9" s="156" t="e">
        <f t="shared" si="0"/>
        <v>#REF!</v>
      </c>
      <c r="BQ9" s="157" t="e">
        <f t="shared" si="1"/>
        <v>#REF!</v>
      </c>
      <c r="BR9" s="158" t="e">
        <f>ROUND(SUM(BS9:CH9)/ANASAYFA!$G$21,2)</f>
        <v>#REF!</v>
      </c>
      <c r="BS9" s="159" t="e">
        <f t="shared" si="2"/>
        <v>#REF!</v>
      </c>
      <c r="BT9" s="159">
        <f t="shared" si="3"/>
        <v>0</v>
      </c>
      <c r="BU9" s="159">
        <f t="shared" si="4"/>
        <v>0</v>
      </c>
      <c r="BV9" s="159">
        <f t="shared" si="5"/>
        <v>0</v>
      </c>
      <c r="BW9" s="159">
        <f t="shared" si="6"/>
        <v>0</v>
      </c>
      <c r="BX9" s="159">
        <f t="shared" si="7"/>
        <v>0</v>
      </c>
      <c r="BY9" s="160">
        <f t="shared" si="8"/>
        <v>0</v>
      </c>
      <c r="BZ9" s="160">
        <f t="shared" si="9"/>
        <v>0</v>
      </c>
      <c r="CA9" s="160">
        <f t="shared" si="10"/>
        <v>0</v>
      </c>
      <c r="CB9" s="160">
        <f t="shared" si="11"/>
        <v>0</v>
      </c>
      <c r="CC9" s="160">
        <f t="shared" si="12"/>
        <v>0</v>
      </c>
      <c r="CD9" s="160">
        <f t="shared" si="13"/>
        <v>0</v>
      </c>
      <c r="CE9" s="160">
        <f t="shared" si="14"/>
        <v>0</v>
      </c>
      <c r="CF9" s="160">
        <f t="shared" si="15"/>
        <v>0</v>
      </c>
      <c r="CG9" s="160">
        <f t="shared" si="16"/>
        <v>0</v>
      </c>
      <c r="CH9" s="160" t="e">
        <f t="shared" si="17"/>
        <v>#REF!</v>
      </c>
    </row>
    <row r="10" spans="1:158" ht="12.75" customHeight="1" x14ac:dyDescent="0.2">
      <c r="A10" s="145">
        <f>'1a'!A15</f>
        <v>7</v>
      </c>
      <c r="B10" s="146">
        <f>'1a'!B15</f>
        <v>7</v>
      </c>
      <c r="C10" s="147" t="str">
        <f>'1a'!C15</f>
        <v>BÜŞRA BÜYÜKOK</v>
      </c>
      <c r="D10" s="148" t="str">
        <f>'1a'!T15</f>
        <v/>
      </c>
      <c r="E10" s="149" t="str">
        <f>'1b'!E15</f>
        <v>Değerlendirme</v>
      </c>
      <c r="F10" s="150" t="e">
        <f>IF(E10="","",'1b'!#REF!)</f>
        <v>#REF!</v>
      </c>
      <c r="G10" s="151" t="e">
        <f>IF(E10="","",'1b'!#REF!)</f>
        <v>#REF!</v>
      </c>
      <c r="H10" s="275">
        <f>'2b'!D15</f>
        <v>0</v>
      </c>
      <c r="I10" s="153" t="str">
        <f>'2b'!E15</f>
        <v>Değerlendirme</v>
      </c>
      <c r="J10" s="154">
        <f>IF(I10="","",'2b'!W15)</f>
        <v>0</v>
      </c>
      <c r="K10" s="155">
        <f>IF(I10="","",'2b'!Y15)</f>
        <v>0</v>
      </c>
      <c r="L10" s="148" t="str">
        <f>'3b'!E15</f>
        <v>Değerlendirme</v>
      </c>
      <c r="M10" s="149" t="str">
        <f>'3b'!E15</f>
        <v>Değerlendirme</v>
      </c>
      <c r="N10" s="150">
        <f>IF(M10="","",'3b'!W15)</f>
        <v>0</v>
      </c>
      <c r="O10" s="151">
        <f>IF(M10="","",'3b'!Y15)</f>
        <v>0</v>
      </c>
      <c r="P10" s="152" t="str">
        <f>'4a'!T15</f>
        <v/>
      </c>
      <c r="Q10" s="153" t="str">
        <f>'4b'!E15</f>
        <v>Değerlendirme</v>
      </c>
      <c r="R10" s="154">
        <f>IF(Q10="","",'4b'!W15)</f>
        <v>0</v>
      </c>
      <c r="S10" s="155">
        <f>IF(Q10="","",'4b'!Y15)</f>
        <v>0</v>
      </c>
      <c r="T10" s="148" t="str">
        <f>'5a'!T15</f>
        <v/>
      </c>
      <c r="U10" s="149" t="str">
        <f>'5b'!E15</f>
        <v>Değerlendirme</v>
      </c>
      <c r="V10" s="150">
        <f>IF(U10="","",'5b'!W15)</f>
        <v>0</v>
      </c>
      <c r="W10" s="151">
        <f>IF(U10="","",'5b'!Y15)</f>
        <v>0</v>
      </c>
      <c r="X10" s="152" t="str">
        <f>'6a'!T15</f>
        <v/>
      </c>
      <c r="Y10" s="153" t="str">
        <f>'6b'!E15</f>
        <v>Değerlendirme</v>
      </c>
      <c r="Z10" s="154">
        <f>IF(Y10="","",'6b'!W15)</f>
        <v>0</v>
      </c>
      <c r="AA10" s="155">
        <f>IF(Y10="","",'6b'!Y15)</f>
        <v>0</v>
      </c>
      <c r="AB10" s="148" t="str">
        <f>'7a'!T15</f>
        <v/>
      </c>
      <c r="AC10" s="149" t="str">
        <f>'7b'!E15</f>
        <v>Değerlendirme</v>
      </c>
      <c r="AD10" s="150">
        <f>IF(AC10="","",'7b'!W15)</f>
        <v>0</v>
      </c>
      <c r="AE10" s="151">
        <f>IF(AC10="","",'7b'!Y15)</f>
        <v>0</v>
      </c>
      <c r="AF10" s="275" t="str">
        <f>'8a'!R15</f>
        <v/>
      </c>
      <c r="AG10" s="276" t="str">
        <f>'8b'!E15</f>
        <v>Değerlendirme</v>
      </c>
      <c r="AH10" s="154">
        <f>IF(AG10="","",'8b'!U15)</f>
        <v>0</v>
      </c>
      <c r="AI10" s="155">
        <f>IF(AG10="","",'8b'!W15)</f>
        <v>0</v>
      </c>
      <c r="AJ10" s="148" t="str">
        <f>'9a'!T15</f>
        <v/>
      </c>
      <c r="AK10" s="149" t="str">
        <f>'9b'!E15</f>
        <v>Değerlendirme</v>
      </c>
      <c r="AL10" s="150">
        <f>IF(AK10="","",'9b'!W15)</f>
        <v>0</v>
      </c>
      <c r="AM10" s="151">
        <f>IF(AK10="","",'9b'!Y15)</f>
        <v>0</v>
      </c>
      <c r="AN10" s="152" t="str">
        <f>'10a'!T15</f>
        <v/>
      </c>
      <c r="AO10" s="153" t="str">
        <f>'10b'!E15</f>
        <v>Değerlendirme</v>
      </c>
      <c r="AP10" s="154">
        <f>IF(AO10="","",'10b'!W15)</f>
        <v>0</v>
      </c>
      <c r="AQ10" s="155">
        <f>IF(AO10="","",'10b'!Y15)</f>
        <v>0</v>
      </c>
      <c r="AR10" s="273" t="str">
        <f>'11a'!R15</f>
        <v/>
      </c>
      <c r="AS10" s="274" t="str">
        <f>'11b'!E15</f>
        <v>Değerlendirme</v>
      </c>
      <c r="AT10" s="150">
        <f>IF(AS10="","",'11b'!U15)</f>
        <v>0</v>
      </c>
      <c r="AU10" s="151">
        <f>IF(AS10="","",'11b'!W15)</f>
        <v>0</v>
      </c>
      <c r="AV10" s="152" t="str">
        <f>'12a'!T15</f>
        <v/>
      </c>
      <c r="AW10" s="153" t="str">
        <f>'12b'!E15</f>
        <v>Değerlendirme</v>
      </c>
      <c r="AX10" s="154">
        <f>IF(AW10="","",'12b'!W15)</f>
        <v>0</v>
      </c>
      <c r="AY10" s="155">
        <f>IF(AW10="","",'12b'!Y15)</f>
        <v>0</v>
      </c>
      <c r="AZ10" s="148" t="str">
        <f>'13a'!T15</f>
        <v/>
      </c>
      <c r="BA10" s="149" t="str">
        <f>'13b'!E15</f>
        <v>Değerlendirme</v>
      </c>
      <c r="BB10" s="150">
        <f>IF(BA10="","",'13b'!W15)</f>
        <v>0</v>
      </c>
      <c r="BC10" s="151">
        <f>IF(BA10="","",'13b'!Y15)</f>
        <v>0</v>
      </c>
      <c r="BD10" s="152" t="str">
        <f>'14a'!T15</f>
        <v/>
      </c>
      <c r="BE10" s="153" t="str">
        <f>'14b'!E15</f>
        <v>Değerlendirme</v>
      </c>
      <c r="BF10" s="154">
        <f>IF(BE10="","",'14b'!W15)</f>
        <v>0</v>
      </c>
      <c r="BG10" s="155">
        <f>IF(BE10="","",'14b'!Y15)</f>
        <v>0</v>
      </c>
      <c r="BH10" s="273" t="str">
        <f>'15a'!T15</f>
        <v/>
      </c>
      <c r="BI10" s="274" t="str">
        <f>'15b'!E15</f>
        <v>Değerlendirme</v>
      </c>
      <c r="BJ10" s="150">
        <f>IF(BI10="","",'15b'!W15)</f>
        <v>0</v>
      </c>
      <c r="BK10" s="151">
        <f>IF(BI10="","",'15b'!Y15)</f>
        <v>0</v>
      </c>
      <c r="BL10" s="275" t="str">
        <f>'16a'!T15</f>
        <v/>
      </c>
      <c r="BM10" s="276" t="e">
        <f>#REF!</f>
        <v>#REF!</v>
      </c>
      <c r="BN10" s="154" t="e">
        <f>IF(BM10="","",#REF!)</f>
        <v>#REF!</v>
      </c>
      <c r="BO10" s="155" t="e">
        <f>IF(BM10="","",#REF!)</f>
        <v>#REF!</v>
      </c>
      <c r="BP10" s="156" t="e">
        <f t="shared" si="0"/>
        <v>#REF!</v>
      </c>
      <c r="BQ10" s="157" t="e">
        <f t="shared" si="1"/>
        <v>#REF!</v>
      </c>
      <c r="BR10" s="158" t="e">
        <f>ROUND(SUM(BS10:CH10)/ANASAYFA!$G$21,2)</f>
        <v>#REF!</v>
      </c>
      <c r="BS10" s="159" t="e">
        <f t="shared" si="2"/>
        <v>#REF!</v>
      </c>
      <c r="BT10" s="159">
        <f t="shared" si="3"/>
        <v>0</v>
      </c>
      <c r="BU10" s="159">
        <f t="shared" si="4"/>
        <v>0</v>
      </c>
      <c r="BV10" s="159">
        <f t="shared" si="5"/>
        <v>0</v>
      </c>
      <c r="BW10" s="159">
        <f t="shared" si="6"/>
        <v>0</v>
      </c>
      <c r="BX10" s="159">
        <f t="shared" si="7"/>
        <v>0</v>
      </c>
      <c r="BY10" s="160">
        <f t="shared" si="8"/>
        <v>0</v>
      </c>
      <c r="BZ10" s="160">
        <f t="shared" si="9"/>
        <v>0</v>
      </c>
      <c r="CA10" s="160">
        <f t="shared" si="10"/>
        <v>0</v>
      </c>
      <c r="CB10" s="160">
        <f t="shared" si="11"/>
        <v>0</v>
      </c>
      <c r="CC10" s="160">
        <f t="shared" si="12"/>
        <v>0</v>
      </c>
      <c r="CD10" s="160">
        <f t="shared" si="13"/>
        <v>0</v>
      </c>
      <c r="CE10" s="160">
        <f t="shared" si="14"/>
        <v>0</v>
      </c>
      <c r="CF10" s="160">
        <f t="shared" si="15"/>
        <v>0</v>
      </c>
      <c r="CG10" s="160">
        <f t="shared" si="16"/>
        <v>0</v>
      </c>
      <c r="CH10" s="160" t="e">
        <f t="shared" si="17"/>
        <v>#REF!</v>
      </c>
    </row>
    <row r="11" spans="1:158" ht="12.75" customHeight="1" x14ac:dyDescent="0.2">
      <c r="A11" s="145">
        <f>'1a'!A16</f>
        <v>8</v>
      </c>
      <c r="B11" s="146">
        <f>'1a'!B16</f>
        <v>8</v>
      </c>
      <c r="C11" s="147" t="str">
        <f>'1a'!C16</f>
        <v>ELİF TOK</v>
      </c>
      <c r="D11" s="148" t="str">
        <f>'1a'!T16</f>
        <v/>
      </c>
      <c r="E11" s="149" t="str">
        <f>'1b'!E16</f>
        <v>Değerlendirme</v>
      </c>
      <c r="F11" s="150" t="e">
        <f>IF(E11="","",'1b'!#REF!)</f>
        <v>#REF!</v>
      </c>
      <c r="G11" s="151" t="e">
        <f>IF(E11="","",'1b'!#REF!)</f>
        <v>#REF!</v>
      </c>
      <c r="H11" s="275">
        <f>'2b'!D16</f>
        <v>0</v>
      </c>
      <c r="I11" s="153" t="str">
        <f>'2b'!E16</f>
        <v>Değerlendirme</v>
      </c>
      <c r="J11" s="154">
        <f>IF(I11="","",'2b'!W16)</f>
        <v>0</v>
      </c>
      <c r="K11" s="155">
        <f>IF(I11="","",'2b'!Y16)</f>
        <v>0</v>
      </c>
      <c r="L11" s="148" t="str">
        <f>'3b'!E16</f>
        <v>Değerlendirme</v>
      </c>
      <c r="M11" s="149" t="str">
        <f>'3b'!E16</f>
        <v>Değerlendirme</v>
      </c>
      <c r="N11" s="150">
        <f>IF(M11="","",'3b'!W16)</f>
        <v>0</v>
      </c>
      <c r="O11" s="151">
        <f>IF(M11="","",'3b'!Y16)</f>
        <v>0</v>
      </c>
      <c r="P11" s="152" t="str">
        <f>'4a'!T16</f>
        <v/>
      </c>
      <c r="Q11" s="153" t="str">
        <f>'4b'!E16</f>
        <v>Değerlendirme</v>
      </c>
      <c r="R11" s="154">
        <f>IF(Q11="","",'4b'!W16)</f>
        <v>0</v>
      </c>
      <c r="S11" s="155">
        <f>IF(Q11="","",'4b'!Y16)</f>
        <v>0</v>
      </c>
      <c r="T11" s="148" t="str">
        <f>'5a'!T16</f>
        <v/>
      </c>
      <c r="U11" s="149" t="str">
        <f>'5b'!E16</f>
        <v>Değerlendirme</v>
      </c>
      <c r="V11" s="150">
        <f>IF(U11="","",'5b'!W16)</f>
        <v>0</v>
      </c>
      <c r="W11" s="151">
        <f>IF(U11="","",'5b'!Y16)</f>
        <v>0</v>
      </c>
      <c r="X11" s="152" t="str">
        <f>'6a'!T16</f>
        <v/>
      </c>
      <c r="Y11" s="153" t="str">
        <f>'6b'!E16</f>
        <v>Değerlendirme</v>
      </c>
      <c r="Z11" s="154">
        <f>IF(Y11="","",'6b'!W16)</f>
        <v>0</v>
      </c>
      <c r="AA11" s="155">
        <f>IF(Y11="","",'6b'!Y16)</f>
        <v>0</v>
      </c>
      <c r="AB11" s="148" t="str">
        <f>'7a'!T16</f>
        <v/>
      </c>
      <c r="AC11" s="149" t="str">
        <f>'7b'!E16</f>
        <v>Değerlendirme</v>
      </c>
      <c r="AD11" s="150">
        <f>IF(AC11="","",'7b'!W16)</f>
        <v>0</v>
      </c>
      <c r="AE11" s="151">
        <f>IF(AC11="","",'7b'!Y16)</f>
        <v>0</v>
      </c>
      <c r="AF11" s="275" t="str">
        <f>'8a'!R16</f>
        <v/>
      </c>
      <c r="AG11" s="276" t="str">
        <f>'8b'!E16</f>
        <v>Değerlendirme</v>
      </c>
      <c r="AH11" s="154">
        <f>IF(AG11="","",'8b'!U16)</f>
        <v>0</v>
      </c>
      <c r="AI11" s="155">
        <f>IF(AG11="","",'8b'!W16)</f>
        <v>0</v>
      </c>
      <c r="AJ11" s="148" t="str">
        <f>'9a'!T16</f>
        <v/>
      </c>
      <c r="AK11" s="149" t="str">
        <f>'9b'!E16</f>
        <v>Değerlendirme</v>
      </c>
      <c r="AL11" s="150">
        <f>IF(AK11="","",'9b'!W16)</f>
        <v>0</v>
      </c>
      <c r="AM11" s="151">
        <f>IF(AK11="","",'9b'!Y16)</f>
        <v>0</v>
      </c>
      <c r="AN11" s="152" t="str">
        <f>'10a'!T16</f>
        <v/>
      </c>
      <c r="AO11" s="153" t="str">
        <f>'10b'!E16</f>
        <v>Değerlendirme</v>
      </c>
      <c r="AP11" s="154">
        <f>IF(AO11="","",'10b'!W16)</f>
        <v>0</v>
      </c>
      <c r="AQ11" s="155">
        <f>IF(AO11="","",'10b'!Y16)</f>
        <v>0</v>
      </c>
      <c r="AR11" s="273" t="str">
        <f>'11a'!R16</f>
        <v/>
      </c>
      <c r="AS11" s="274" t="str">
        <f>'11b'!E16</f>
        <v>Değerlendirme</v>
      </c>
      <c r="AT11" s="150">
        <f>IF(AS11="","",'11b'!U16)</f>
        <v>0</v>
      </c>
      <c r="AU11" s="151">
        <f>IF(AS11="","",'11b'!W16)</f>
        <v>0</v>
      </c>
      <c r="AV11" s="152" t="str">
        <f>'12a'!T16</f>
        <v/>
      </c>
      <c r="AW11" s="153" t="str">
        <f>'12b'!E16</f>
        <v>Çalışkansın</v>
      </c>
      <c r="AX11" s="154">
        <f>IF(AW11="","",'12b'!W16)</f>
        <v>0</v>
      </c>
      <c r="AY11" s="155">
        <f>IF(AW11="","",'12b'!Y16)</f>
        <v>0</v>
      </c>
      <c r="AZ11" s="148" t="str">
        <f>'13a'!T16</f>
        <v/>
      </c>
      <c r="BA11" s="149" t="str">
        <f>'13b'!E16</f>
        <v>Değerlendirme</v>
      </c>
      <c r="BB11" s="150">
        <f>IF(BA11="","",'13b'!W16)</f>
        <v>0</v>
      </c>
      <c r="BC11" s="151">
        <f>IF(BA11="","",'13b'!Y16)</f>
        <v>0</v>
      </c>
      <c r="BD11" s="152" t="str">
        <f>'14a'!T16</f>
        <v/>
      </c>
      <c r="BE11" s="153" t="str">
        <f>'14b'!E16</f>
        <v>Değerlendirme</v>
      </c>
      <c r="BF11" s="154">
        <f>IF(BE11="","",'14b'!W16)</f>
        <v>0</v>
      </c>
      <c r="BG11" s="155">
        <f>IF(BE11="","",'14b'!Y16)</f>
        <v>0</v>
      </c>
      <c r="BH11" s="273" t="str">
        <f>'15a'!T16</f>
        <v/>
      </c>
      <c r="BI11" s="274" t="str">
        <f>'15b'!E16</f>
        <v>Değerlendirme</v>
      </c>
      <c r="BJ11" s="150">
        <f>IF(BI11="","",'15b'!W16)</f>
        <v>0</v>
      </c>
      <c r="BK11" s="151">
        <f>IF(BI11="","",'15b'!Y16)</f>
        <v>0</v>
      </c>
      <c r="BL11" s="275" t="str">
        <f>'16a'!T16</f>
        <v/>
      </c>
      <c r="BM11" s="276" t="e">
        <f>#REF!</f>
        <v>#REF!</v>
      </c>
      <c r="BN11" s="154" t="e">
        <f>IF(BM11="","",#REF!)</f>
        <v>#REF!</v>
      </c>
      <c r="BO11" s="155" t="e">
        <f>IF(BM11="","",#REF!)</f>
        <v>#REF!</v>
      </c>
      <c r="BP11" s="156" t="e">
        <f t="shared" si="0"/>
        <v>#REF!</v>
      </c>
      <c r="BQ11" s="157" t="e">
        <f t="shared" si="1"/>
        <v>#REF!</v>
      </c>
      <c r="BR11" s="158" t="e">
        <f>ROUND(SUM(BS11:CH11)/ANASAYFA!$G$21,2)</f>
        <v>#REF!</v>
      </c>
      <c r="BS11" s="159" t="e">
        <f t="shared" si="2"/>
        <v>#REF!</v>
      </c>
      <c r="BT11" s="159">
        <f t="shared" si="3"/>
        <v>0</v>
      </c>
      <c r="BU11" s="159">
        <f t="shared" si="4"/>
        <v>0</v>
      </c>
      <c r="BV11" s="159">
        <f t="shared" si="5"/>
        <v>0</v>
      </c>
      <c r="BW11" s="159">
        <f t="shared" si="6"/>
        <v>0</v>
      </c>
      <c r="BX11" s="159">
        <f t="shared" si="7"/>
        <v>0</v>
      </c>
      <c r="BY11" s="160">
        <f t="shared" si="8"/>
        <v>0</v>
      </c>
      <c r="BZ11" s="160">
        <f t="shared" si="9"/>
        <v>0</v>
      </c>
      <c r="CA11" s="160">
        <f t="shared" si="10"/>
        <v>0</v>
      </c>
      <c r="CB11" s="160">
        <f t="shared" si="11"/>
        <v>0</v>
      </c>
      <c r="CC11" s="160">
        <f t="shared" si="12"/>
        <v>0</v>
      </c>
      <c r="CD11" s="160">
        <f t="shared" si="13"/>
        <v>0</v>
      </c>
      <c r="CE11" s="160">
        <f t="shared" si="14"/>
        <v>0</v>
      </c>
      <c r="CF11" s="160">
        <f t="shared" si="15"/>
        <v>0</v>
      </c>
      <c r="CG11" s="160">
        <f t="shared" si="16"/>
        <v>0</v>
      </c>
      <c r="CH11" s="160" t="e">
        <f t="shared" si="17"/>
        <v>#REF!</v>
      </c>
    </row>
    <row r="12" spans="1:158" ht="12.75" customHeight="1" x14ac:dyDescent="0.2">
      <c r="A12" s="145">
        <f>'1a'!A17</f>
        <v>9</v>
      </c>
      <c r="B12" s="146">
        <f>'1a'!B17</f>
        <v>9</v>
      </c>
      <c r="C12" s="147" t="str">
        <f>'1a'!C17</f>
        <v>ELİF GÖL</v>
      </c>
      <c r="D12" s="148" t="str">
        <f>'1a'!T17</f>
        <v/>
      </c>
      <c r="E12" s="149" t="str">
        <f>'1b'!E17</f>
        <v>Değerlendirme</v>
      </c>
      <c r="F12" s="150" t="e">
        <f>IF(E12="","",'1b'!#REF!)</f>
        <v>#REF!</v>
      </c>
      <c r="G12" s="151" t="e">
        <f>IF(E12="","",'1b'!#REF!)</f>
        <v>#REF!</v>
      </c>
      <c r="H12" s="275">
        <f>'2b'!D17</f>
        <v>0</v>
      </c>
      <c r="I12" s="153" t="str">
        <f>'2b'!E17</f>
        <v>Değerlendirme</v>
      </c>
      <c r="J12" s="154">
        <f>IF(I12="","",'2b'!W17)</f>
        <v>0</v>
      </c>
      <c r="K12" s="155">
        <f>IF(I12="","",'2b'!Y17)</f>
        <v>0</v>
      </c>
      <c r="L12" s="148" t="str">
        <f>'3b'!E17</f>
        <v>Değerlendirme</v>
      </c>
      <c r="M12" s="149" t="str">
        <f>'3b'!E17</f>
        <v>Değerlendirme</v>
      </c>
      <c r="N12" s="150">
        <f>IF(M12="","",'3b'!W17)</f>
        <v>0</v>
      </c>
      <c r="O12" s="151">
        <f>IF(M12="","",'3b'!Y17)</f>
        <v>0</v>
      </c>
      <c r="P12" s="152" t="str">
        <f>'4a'!T17</f>
        <v/>
      </c>
      <c r="Q12" s="153" t="str">
        <f>'4b'!E17</f>
        <v>Değerlendirme</v>
      </c>
      <c r="R12" s="154">
        <f>IF(Q12="","",'4b'!W17)</f>
        <v>0</v>
      </c>
      <c r="S12" s="155">
        <f>IF(Q12="","",'4b'!Y17)</f>
        <v>0</v>
      </c>
      <c r="T12" s="148" t="str">
        <f>'5a'!T17</f>
        <v/>
      </c>
      <c r="U12" s="149" t="str">
        <f>'5b'!E17</f>
        <v>Değerlendirme</v>
      </c>
      <c r="V12" s="150">
        <f>IF(U12="","",'5b'!W17)</f>
        <v>0</v>
      </c>
      <c r="W12" s="151">
        <f>IF(U12="","",'5b'!Y17)</f>
        <v>0</v>
      </c>
      <c r="X12" s="152" t="str">
        <f>'6a'!T17</f>
        <v/>
      </c>
      <c r="Y12" s="153" t="str">
        <f>'6b'!E17</f>
        <v>Değerlendirme</v>
      </c>
      <c r="Z12" s="154">
        <f>IF(Y12="","",'6b'!W17)</f>
        <v>0</v>
      </c>
      <c r="AA12" s="155">
        <f>IF(Y12="","",'6b'!Y17)</f>
        <v>0</v>
      </c>
      <c r="AB12" s="148" t="str">
        <f>'7a'!T17</f>
        <v/>
      </c>
      <c r="AC12" s="149" t="str">
        <f>'7b'!E17</f>
        <v>Değerlendirme</v>
      </c>
      <c r="AD12" s="150">
        <f>IF(AC12="","",'7b'!W17)</f>
        <v>0</v>
      </c>
      <c r="AE12" s="151">
        <f>IF(AC12="","",'7b'!Y17)</f>
        <v>0</v>
      </c>
      <c r="AF12" s="275" t="str">
        <f>'8a'!R17</f>
        <v/>
      </c>
      <c r="AG12" s="276" t="str">
        <f>'8b'!E17</f>
        <v>Değerlendirme</v>
      </c>
      <c r="AH12" s="154">
        <f>IF(AG12="","",'8b'!U17)</f>
        <v>0</v>
      </c>
      <c r="AI12" s="155">
        <f>IF(AG12="","",'8b'!W17)</f>
        <v>0</v>
      </c>
      <c r="AJ12" s="148" t="str">
        <f>'9a'!T17</f>
        <v/>
      </c>
      <c r="AK12" s="149" t="str">
        <f>'9b'!E17</f>
        <v>Değerlendirme</v>
      </c>
      <c r="AL12" s="150">
        <f>IF(AK12="","",'9b'!W17)</f>
        <v>0</v>
      </c>
      <c r="AM12" s="151">
        <f>IF(AK12="","",'9b'!Y17)</f>
        <v>0</v>
      </c>
      <c r="AN12" s="152" t="str">
        <f>'10a'!T17</f>
        <v/>
      </c>
      <c r="AO12" s="153" t="str">
        <f>'10b'!E17</f>
        <v>Değerlendirme</v>
      </c>
      <c r="AP12" s="154">
        <f>IF(AO12="","",'10b'!W17)</f>
        <v>0</v>
      </c>
      <c r="AQ12" s="155">
        <f>IF(AO12="","",'10b'!Y17)</f>
        <v>0</v>
      </c>
      <c r="AR12" s="273" t="str">
        <f>'11a'!R17</f>
        <v/>
      </c>
      <c r="AS12" s="274" t="str">
        <f>'11b'!E17</f>
        <v>Değerlendirme</v>
      </c>
      <c r="AT12" s="150">
        <f>IF(AS12="","",'11b'!U17)</f>
        <v>0</v>
      </c>
      <c r="AU12" s="151">
        <f>IF(AS12="","",'11b'!W17)</f>
        <v>0</v>
      </c>
      <c r="AV12" s="152" t="str">
        <f>'12a'!T17</f>
        <v/>
      </c>
      <c r="AW12" s="153" t="str">
        <f>'12b'!E17</f>
        <v>Değerlendirme</v>
      </c>
      <c r="AX12" s="154">
        <f>IF(AW12="","",'12b'!W17)</f>
        <v>0</v>
      </c>
      <c r="AY12" s="155">
        <f>IF(AW12="","",'12b'!Y17)</f>
        <v>0</v>
      </c>
      <c r="AZ12" s="148" t="str">
        <f>'13a'!T17</f>
        <v/>
      </c>
      <c r="BA12" s="149" t="str">
        <f>'13b'!E17</f>
        <v>Değerlendirme</v>
      </c>
      <c r="BB12" s="150">
        <f>IF(BA12="","",'13b'!W17)</f>
        <v>0</v>
      </c>
      <c r="BC12" s="151">
        <f>IF(BA12="","",'13b'!Y17)</f>
        <v>0</v>
      </c>
      <c r="BD12" s="152" t="str">
        <f>'14a'!T17</f>
        <v/>
      </c>
      <c r="BE12" s="153" t="str">
        <f>'14b'!E17</f>
        <v>Değerlendirme</v>
      </c>
      <c r="BF12" s="154">
        <f>IF(BE12="","",'14b'!W17)</f>
        <v>0</v>
      </c>
      <c r="BG12" s="155">
        <f>IF(BE12="","",'14b'!Y17)</f>
        <v>0</v>
      </c>
      <c r="BH12" s="273" t="str">
        <f>'15a'!T17</f>
        <v/>
      </c>
      <c r="BI12" s="274" t="str">
        <f>'15b'!E17</f>
        <v>Değerlendirme</v>
      </c>
      <c r="BJ12" s="150">
        <f>IF(BI12="","",'15b'!W17)</f>
        <v>0</v>
      </c>
      <c r="BK12" s="151">
        <f>IF(BI12="","",'15b'!Y17)</f>
        <v>0</v>
      </c>
      <c r="BL12" s="275" t="str">
        <f>'16a'!T17</f>
        <v/>
      </c>
      <c r="BM12" s="276" t="e">
        <f>#REF!</f>
        <v>#REF!</v>
      </c>
      <c r="BN12" s="154" t="e">
        <f>IF(BM12="","",#REF!)</f>
        <v>#REF!</v>
      </c>
      <c r="BO12" s="155" t="e">
        <f>IF(BM12="","",#REF!)</f>
        <v>#REF!</v>
      </c>
      <c r="BP12" s="156" t="e">
        <f t="shared" si="0"/>
        <v>#REF!</v>
      </c>
      <c r="BQ12" s="157" t="e">
        <f t="shared" si="1"/>
        <v>#REF!</v>
      </c>
      <c r="BR12" s="158" t="e">
        <f>ROUND(SUM(BS12:CH12)/ANASAYFA!$G$21,2)</f>
        <v>#REF!</v>
      </c>
      <c r="BS12" s="159" t="e">
        <f t="shared" si="2"/>
        <v>#REF!</v>
      </c>
      <c r="BT12" s="159">
        <f t="shared" si="3"/>
        <v>0</v>
      </c>
      <c r="BU12" s="159">
        <f t="shared" si="4"/>
        <v>0</v>
      </c>
      <c r="BV12" s="159">
        <f t="shared" si="5"/>
        <v>0</v>
      </c>
      <c r="BW12" s="159">
        <f t="shared" si="6"/>
        <v>0</v>
      </c>
      <c r="BX12" s="159">
        <f t="shared" si="7"/>
        <v>0</v>
      </c>
      <c r="BY12" s="160">
        <f t="shared" si="8"/>
        <v>0</v>
      </c>
      <c r="BZ12" s="160">
        <f t="shared" si="9"/>
        <v>0</v>
      </c>
      <c r="CA12" s="160">
        <f t="shared" si="10"/>
        <v>0</v>
      </c>
      <c r="CB12" s="160">
        <f t="shared" si="11"/>
        <v>0</v>
      </c>
      <c r="CC12" s="160">
        <f t="shared" si="12"/>
        <v>0</v>
      </c>
      <c r="CD12" s="160">
        <f t="shared" si="13"/>
        <v>0</v>
      </c>
      <c r="CE12" s="160">
        <f t="shared" si="14"/>
        <v>0</v>
      </c>
      <c r="CF12" s="160">
        <f t="shared" si="15"/>
        <v>0</v>
      </c>
      <c r="CG12" s="160">
        <f t="shared" si="16"/>
        <v>0</v>
      </c>
      <c r="CH12" s="160" t="e">
        <f t="shared" si="17"/>
        <v>#REF!</v>
      </c>
    </row>
    <row r="13" spans="1:158" ht="12.75" customHeight="1" x14ac:dyDescent="0.2">
      <c r="A13" s="145">
        <f>'1a'!A18</f>
        <v>10</v>
      </c>
      <c r="B13" s="146">
        <f>'1a'!B18</f>
        <v>10</v>
      </c>
      <c r="C13" s="147" t="str">
        <f>'1a'!C18</f>
        <v>SUNA TOK</v>
      </c>
      <c r="D13" s="148" t="str">
        <f>'1a'!T18</f>
        <v/>
      </c>
      <c r="E13" s="149" t="str">
        <f>'1b'!E18</f>
        <v>Değerlendirme</v>
      </c>
      <c r="F13" s="150" t="e">
        <f>IF(E13="","",'1b'!#REF!)</f>
        <v>#REF!</v>
      </c>
      <c r="G13" s="151" t="e">
        <f>IF(E13="","",'1b'!#REF!)</f>
        <v>#REF!</v>
      </c>
      <c r="H13" s="275">
        <f>'2b'!D18</f>
        <v>0</v>
      </c>
      <c r="I13" s="153" t="str">
        <f>'2b'!E18</f>
        <v>Değerlendirme</v>
      </c>
      <c r="J13" s="154">
        <f>IF(I13="","",'2b'!W18)</f>
        <v>0</v>
      </c>
      <c r="K13" s="155">
        <f>IF(I13="","",'2b'!Y18)</f>
        <v>0</v>
      </c>
      <c r="L13" s="148" t="str">
        <f>'3b'!E18</f>
        <v>Değerlendirme</v>
      </c>
      <c r="M13" s="149" t="str">
        <f>'3b'!E18</f>
        <v>Değerlendirme</v>
      </c>
      <c r="N13" s="150">
        <f>IF(M13="","",'3b'!W18)</f>
        <v>0</v>
      </c>
      <c r="O13" s="151">
        <f>IF(M13="","",'3b'!Y18)</f>
        <v>0</v>
      </c>
      <c r="P13" s="152" t="str">
        <f>'4a'!T18</f>
        <v/>
      </c>
      <c r="Q13" s="153" t="str">
        <f>'4b'!E18</f>
        <v>Değerlendirme</v>
      </c>
      <c r="R13" s="154">
        <f>IF(Q13="","",'4b'!W18)</f>
        <v>0</v>
      </c>
      <c r="S13" s="155">
        <f>IF(Q13="","",'4b'!Y18)</f>
        <v>0</v>
      </c>
      <c r="T13" s="148" t="str">
        <f>'5a'!T18</f>
        <v/>
      </c>
      <c r="U13" s="149" t="str">
        <f>'5b'!E18</f>
        <v>Değerlendirme</v>
      </c>
      <c r="V13" s="150">
        <f>IF(U13="","",'5b'!W18)</f>
        <v>0</v>
      </c>
      <c r="W13" s="151">
        <f>IF(U13="","",'5b'!Y18)</f>
        <v>0</v>
      </c>
      <c r="X13" s="152" t="str">
        <f>'6a'!T18</f>
        <v/>
      </c>
      <c r="Y13" s="153" t="str">
        <f>'6b'!E18</f>
        <v>Değerlendirme</v>
      </c>
      <c r="Z13" s="154">
        <f>IF(Y13="","",'6b'!W18)</f>
        <v>0</v>
      </c>
      <c r="AA13" s="155">
        <f>IF(Y13="","",'6b'!Y18)</f>
        <v>0</v>
      </c>
      <c r="AB13" s="148" t="str">
        <f>'7a'!T18</f>
        <v/>
      </c>
      <c r="AC13" s="149" t="str">
        <f>'7b'!E18</f>
        <v>Değerlendirme</v>
      </c>
      <c r="AD13" s="150">
        <f>IF(AC13="","",'7b'!W18)</f>
        <v>0</v>
      </c>
      <c r="AE13" s="151">
        <f>IF(AC13="","",'7b'!Y18)</f>
        <v>0</v>
      </c>
      <c r="AF13" s="275" t="str">
        <f>'8a'!R18</f>
        <v/>
      </c>
      <c r="AG13" s="276" t="str">
        <f>'8b'!E18</f>
        <v>Değerlendirme</v>
      </c>
      <c r="AH13" s="154">
        <f>IF(AG13="","",'8b'!U18)</f>
        <v>0</v>
      </c>
      <c r="AI13" s="155">
        <f>IF(AG13="","",'8b'!W18)</f>
        <v>0</v>
      </c>
      <c r="AJ13" s="148" t="str">
        <f>'9a'!T18</f>
        <v/>
      </c>
      <c r="AK13" s="149" t="str">
        <f>'9b'!E18</f>
        <v>Değerlendirme</v>
      </c>
      <c r="AL13" s="150">
        <f>IF(AK13="","",'9b'!W18)</f>
        <v>0</v>
      </c>
      <c r="AM13" s="151">
        <f>IF(AK13="","",'9b'!Y18)</f>
        <v>0</v>
      </c>
      <c r="AN13" s="152" t="str">
        <f>'10a'!T18</f>
        <v/>
      </c>
      <c r="AO13" s="153" t="str">
        <f>'10b'!E18</f>
        <v>Değerlendirme</v>
      </c>
      <c r="AP13" s="154">
        <f>IF(AO13="","",'10b'!W18)</f>
        <v>0</v>
      </c>
      <c r="AQ13" s="155">
        <f>IF(AO13="","",'10b'!Y18)</f>
        <v>0</v>
      </c>
      <c r="AR13" s="273" t="str">
        <f>'11a'!R18</f>
        <v/>
      </c>
      <c r="AS13" s="274" t="str">
        <f>'11b'!E18</f>
        <v>Değerlendirme</v>
      </c>
      <c r="AT13" s="150">
        <f>IF(AS13="","",'11b'!U18)</f>
        <v>0</v>
      </c>
      <c r="AU13" s="151">
        <f>IF(AS13="","",'11b'!W18)</f>
        <v>0</v>
      </c>
      <c r="AV13" s="152" t="str">
        <f>'12a'!T18</f>
        <v/>
      </c>
      <c r="AW13" s="153" t="str">
        <f>'12b'!E18</f>
        <v>Değerlendirme</v>
      </c>
      <c r="AX13" s="154">
        <f>IF(AW13="","",'12b'!W18)</f>
        <v>0</v>
      </c>
      <c r="AY13" s="155">
        <f>IF(AW13="","",'12b'!Y18)</f>
        <v>0</v>
      </c>
      <c r="AZ13" s="148" t="str">
        <f>'13a'!T18</f>
        <v/>
      </c>
      <c r="BA13" s="149" t="str">
        <f>'13b'!E18</f>
        <v>Değerlendirme</v>
      </c>
      <c r="BB13" s="150">
        <f>IF(BA13="","",'13b'!W18)</f>
        <v>0</v>
      </c>
      <c r="BC13" s="151">
        <f>IF(BA13="","",'13b'!Y18)</f>
        <v>0</v>
      </c>
      <c r="BD13" s="152" t="str">
        <f>'14a'!T18</f>
        <v/>
      </c>
      <c r="BE13" s="153" t="str">
        <f>'14b'!E18</f>
        <v>Değerlendirme</v>
      </c>
      <c r="BF13" s="154">
        <f>IF(BE13="","",'14b'!W18)</f>
        <v>0</v>
      </c>
      <c r="BG13" s="155">
        <f>IF(BE13="","",'14b'!Y18)</f>
        <v>0</v>
      </c>
      <c r="BH13" s="273" t="str">
        <f>'15a'!T18</f>
        <v/>
      </c>
      <c r="BI13" s="274" t="str">
        <f>'15b'!E18</f>
        <v>Değerlendirme</v>
      </c>
      <c r="BJ13" s="150">
        <f>IF(BI13="","",'15b'!W18)</f>
        <v>0</v>
      </c>
      <c r="BK13" s="151">
        <f>IF(BI13="","",'15b'!Y18)</f>
        <v>0</v>
      </c>
      <c r="BL13" s="275" t="str">
        <f>'16a'!T18</f>
        <v/>
      </c>
      <c r="BM13" s="276" t="e">
        <f>#REF!</f>
        <v>#REF!</v>
      </c>
      <c r="BN13" s="154" t="e">
        <f>IF(BM13="","",#REF!)</f>
        <v>#REF!</v>
      </c>
      <c r="BO13" s="155" t="e">
        <f>IF(BM13="","",#REF!)</f>
        <v>#REF!</v>
      </c>
      <c r="BP13" s="156" t="e">
        <f t="shared" si="0"/>
        <v>#REF!</v>
      </c>
      <c r="BQ13" s="157" t="e">
        <f t="shared" si="1"/>
        <v>#REF!</v>
      </c>
      <c r="BR13" s="158" t="e">
        <f>ROUND(SUM(BS13:CH13)/ANASAYFA!$G$21,2)</f>
        <v>#REF!</v>
      </c>
      <c r="BS13" s="159" t="e">
        <f t="shared" si="2"/>
        <v>#REF!</v>
      </c>
      <c r="BT13" s="159">
        <f t="shared" si="3"/>
        <v>0</v>
      </c>
      <c r="BU13" s="159">
        <f t="shared" si="4"/>
        <v>0</v>
      </c>
      <c r="BV13" s="159">
        <f t="shared" si="5"/>
        <v>0</v>
      </c>
      <c r="BW13" s="159">
        <f t="shared" si="6"/>
        <v>0</v>
      </c>
      <c r="BX13" s="159">
        <f t="shared" si="7"/>
        <v>0</v>
      </c>
      <c r="BY13" s="160">
        <f t="shared" si="8"/>
        <v>0</v>
      </c>
      <c r="BZ13" s="160">
        <f t="shared" si="9"/>
        <v>0</v>
      </c>
      <c r="CA13" s="160">
        <f t="shared" si="10"/>
        <v>0</v>
      </c>
      <c r="CB13" s="160">
        <f t="shared" si="11"/>
        <v>0</v>
      </c>
      <c r="CC13" s="160">
        <f t="shared" si="12"/>
        <v>0</v>
      </c>
      <c r="CD13" s="160">
        <f t="shared" si="13"/>
        <v>0</v>
      </c>
      <c r="CE13" s="160">
        <f t="shared" si="14"/>
        <v>0</v>
      </c>
      <c r="CF13" s="160">
        <f t="shared" si="15"/>
        <v>0</v>
      </c>
      <c r="CG13" s="160">
        <f t="shared" si="16"/>
        <v>0</v>
      </c>
      <c r="CH13" s="160" t="e">
        <f t="shared" si="17"/>
        <v>#REF!</v>
      </c>
    </row>
    <row r="14" spans="1:158" ht="12.75" customHeight="1" x14ac:dyDescent="0.2">
      <c r="A14" s="145">
        <f>'1a'!A19</f>
        <v>11</v>
      </c>
      <c r="B14" s="146">
        <f>'1a'!B19</f>
        <v>11</v>
      </c>
      <c r="C14" s="147" t="str">
        <f>'1a'!C19</f>
        <v>GÜLER DEMİR</v>
      </c>
      <c r="D14" s="148" t="str">
        <f>'1a'!T19</f>
        <v/>
      </c>
      <c r="E14" s="149" t="str">
        <f>'1b'!E19</f>
        <v>Değerlendirme</v>
      </c>
      <c r="F14" s="150" t="e">
        <f>IF(E14="","",'1b'!#REF!)</f>
        <v>#REF!</v>
      </c>
      <c r="G14" s="151" t="e">
        <f>IF(E14="","",'1b'!#REF!)</f>
        <v>#REF!</v>
      </c>
      <c r="H14" s="275">
        <f>'2b'!D19</f>
        <v>0</v>
      </c>
      <c r="I14" s="153" t="str">
        <f>'2b'!E19</f>
        <v>Değerlendirme</v>
      </c>
      <c r="J14" s="154">
        <f>IF(I14="","",'2b'!W19)</f>
        <v>0</v>
      </c>
      <c r="K14" s="155">
        <f>IF(I14="","",'2b'!Y19)</f>
        <v>0</v>
      </c>
      <c r="L14" s="148" t="str">
        <f>'3b'!E19</f>
        <v>Değerlendirme</v>
      </c>
      <c r="M14" s="149" t="str">
        <f>'3b'!E19</f>
        <v>Değerlendirme</v>
      </c>
      <c r="N14" s="150">
        <f>IF(M14="","",'3b'!W19)</f>
        <v>0</v>
      </c>
      <c r="O14" s="151">
        <f>IF(M14="","",'3b'!Y19)</f>
        <v>0</v>
      </c>
      <c r="P14" s="152" t="str">
        <f>'4a'!T19</f>
        <v/>
      </c>
      <c r="Q14" s="153" t="str">
        <f>'4b'!E19</f>
        <v>Değerlendirme</v>
      </c>
      <c r="R14" s="154">
        <f>IF(Q14="","",'4b'!W19)</f>
        <v>0</v>
      </c>
      <c r="S14" s="155">
        <f>IF(Q14="","",'4b'!Y19)</f>
        <v>0</v>
      </c>
      <c r="T14" s="148" t="str">
        <f>'5a'!T19</f>
        <v/>
      </c>
      <c r="U14" s="149" t="str">
        <f>'5b'!E19</f>
        <v>Değerlendirme</v>
      </c>
      <c r="V14" s="150">
        <f>IF(U14="","",'5b'!W19)</f>
        <v>0</v>
      </c>
      <c r="W14" s="151">
        <f>IF(U14="","",'5b'!Y19)</f>
        <v>0</v>
      </c>
      <c r="X14" s="152" t="str">
        <f>'6a'!T19</f>
        <v/>
      </c>
      <c r="Y14" s="153" t="str">
        <f>'6b'!E19</f>
        <v>Değerlendirme</v>
      </c>
      <c r="Z14" s="154">
        <f>IF(Y14="","",'6b'!W19)</f>
        <v>0</v>
      </c>
      <c r="AA14" s="155">
        <f>IF(Y14="","",'6b'!Y19)</f>
        <v>0</v>
      </c>
      <c r="AB14" s="148" t="str">
        <f>'7a'!T19</f>
        <v/>
      </c>
      <c r="AC14" s="149" t="str">
        <f>'7b'!E19</f>
        <v>Değerlendirme</v>
      </c>
      <c r="AD14" s="150">
        <f>IF(AC14="","",'7b'!W19)</f>
        <v>0</v>
      </c>
      <c r="AE14" s="151">
        <f>IF(AC14="","",'7b'!Y19)</f>
        <v>0</v>
      </c>
      <c r="AF14" s="275" t="str">
        <f>'8a'!R19</f>
        <v/>
      </c>
      <c r="AG14" s="276" t="str">
        <f>'8b'!E19</f>
        <v>Değerlendirme</v>
      </c>
      <c r="AH14" s="154">
        <f>IF(AG14="","",'8b'!U19)</f>
        <v>0</v>
      </c>
      <c r="AI14" s="155">
        <f>IF(AG14="","",'8b'!W19)</f>
        <v>0</v>
      </c>
      <c r="AJ14" s="148" t="str">
        <f>'9a'!T19</f>
        <v/>
      </c>
      <c r="AK14" s="149" t="str">
        <f>'9b'!E19</f>
        <v>Değerlendirme</v>
      </c>
      <c r="AL14" s="150">
        <f>IF(AK14="","",'9b'!W19)</f>
        <v>0</v>
      </c>
      <c r="AM14" s="151">
        <f>IF(AK14="","",'9b'!Y19)</f>
        <v>0</v>
      </c>
      <c r="AN14" s="152" t="str">
        <f>'10a'!T19</f>
        <v/>
      </c>
      <c r="AO14" s="153" t="str">
        <f>'10b'!E19</f>
        <v>Değerlendirme</v>
      </c>
      <c r="AP14" s="154">
        <f>IF(AO14="","",'10b'!W19)</f>
        <v>0</v>
      </c>
      <c r="AQ14" s="155">
        <f>IF(AO14="","",'10b'!Y19)</f>
        <v>0</v>
      </c>
      <c r="AR14" s="273" t="str">
        <f>'11a'!R19</f>
        <v/>
      </c>
      <c r="AS14" s="274" t="str">
        <f>'11b'!E19</f>
        <v>Değerlendirme</v>
      </c>
      <c r="AT14" s="150">
        <f>IF(AS14="","",'11b'!U19)</f>
        <v>0</v>
      </c>
      <c r="AU14" s="151">
        <f>IF(AS14="","",'11b'!W19)</f>
        <v>0</v>
      </c>
      <c r="AV14" s="152" t="str">
        <f>'12a'!T19</f>
        <v/>
      </c>
      <c r="AW14" s="153" t="str">
        <f>'12b'!E19</f>
        <v>Değerlendirme</v>
      </c>
      <c r="AX14" s="154">
        <f>IF(AW14="","",'12b'!W19)</f>
        <v>0</v>
      </c>
      <c r="AY14" s="155">
        <f>IF(AW14="","",'12b'!Y19)</f>
        <v>0</v>
      </c>
      <c r="AZ14" s="148" t="str">
        <f>'13a'!T19</f>
        <v/>
      </c>
      <c r="BA14" s="149" t="str">
        <f>'13b'!E19</f>
        <v>Değerlendirme</v>
      </c>
      <c r="BB14" s="150">
        <f>IF(BA14="","",'13b'!W19)</f>
        <v>0</v>
      </c>
      <c r="BC14" s="151">
        <f>IF(BA14="","",'13b'!Y19)</f>
        <v>0</v>
      </c>
      <c r="BD14" s="152" t="str">
        <f>'14a'!T19</f>
        <v/>
      </c>
      <c r="BE14" s="153" t="str">
        <f>'14b'!E19</f>
        <v>Değerlendirme</v>
      </c>
      <c r="BF14" s="154">
        <f>IF(BE14="","",'14b'!W19)</f>
        <v>0</v>
      </c>
      <c r="BG14" s="155">
        <f>IF(BE14="","",'14b'!Y19)</f>
        <v>0</v>
      </c>
      <c r="BH14" s="273" t="str">
        <f>'15a'!T19</f>
        <v/>
      </c>
      <c r="BI14" s="274" t="str">
        <f>'15b'!E19</f>
        <v>Değerlendirme</v>
      </c>
      <c r="BJ14" s="150">
        <f>IF(BI14="","",'15b'!W19)</f>
        <v>0</v>
      </c>
      <c r="BK14" s="151">
        <f>IF(BI14="","",'15b'!Y19)</f>
        <v>0</v>
      </c>
      <c r="BL14" s="275" t="str">
        <f>'16a'!T19</f>
        <v/>
      </c>
      <c r="BM14" s="276" t="e">
        <f>#REF!</f>
        <v>#REF!</v>
      </c>
      <c r="BN14" s="154" t="e">
        <f>IF(BM14="","",#REF!)</f>
        <v>#REF!</v>
      </c>
      <c r="BO14" s="155" t="e">
        <f>IF(BM14="","",#REF!)</f>
        <v>#REF!</v>
      </c>
      <c r="BP14" s="156" t="e">
        <f t="shared" si="0"/>
        <v>#REF!</v>
      </c>
      <c r="BQ14" s="157" t="e">
        <f t="shared" si="1"/>
        <v>#REF!</v>
      </c>
      <c r="BR14" s="158" t="e">
        <f>ROUND(SUM(BS14:CH14)/ANASAYFA!$G$21,2)</f>
        <v>#REF!</v>
      </c>
      <c r="BS14" s="159" t="e">
        <f t="shared" si="2"/>
        <v>#REF!</v>
      </c>
      <c r="BT14" s="159">
        <f t="shared" si="3"/>
        <v>0</v>
      </c>
      <c r="BU14" s="159">
        <f t="shared" si="4"/>
        <v>0</v>
      </c>
      <c r="BV14" s="159">
        <f t="shared" si="5"/>
        <v>0</v>
      </c>
      <c r="BW14" s="159">
        <f t="shared" si="6"/>
        <v>0</v>
      </c>
      <c r="BX14" s="159">
        <f t="shared" si="7"/>
        <v>0</v>
      </c>
      <c r="BY14" s="160">
        <f t="shared" si="8"/>
        <v>0</v>
      </c>
      <c r="BZ14" s="160">
        <f t="shared" si="9"/>
        <v>0</v>
      </c>
      <c r="CA14" s="160">
        <f t="shared" si="10"/>
        <v>0</v>
      </c>
      <c r="CB14" s="160">
        <f t="shared" si="11"/>
        <v>0</v>
      </c>
      <c r="CC14" s="160">
        <f t="shared" si="12"/>
        <v>0</v>
      </c>
      <c r="CD14" s="160">
        <f t="shared" si="13"/>
        <v>0</v>
      </c>
      <c r="CE14" s="160">
        <f t="shared" si="14"/>
        <v>0</v>
      </c>
      <c r="CF14" s="160">
        <f t="shared" si="15"/>
        <v>0</v>
      </c>
      <c r="CG14" s="160">
        <f t="shared" si="16"/>
        <v>0</v>
      </c>
      <c r="CH14" s="160" t="e">
        <f t="shared" si="17"/>
        <v>#REF!</v>
      </c>
    </row>
    <row r="15" spans="1:158" ht="12.75" customHeight="1" x14ac:dyDescent="0.2">
      <c r="A15" s="145">
        <f>'1a'!A20</f>
        <v>12</v>
      </c>
      <c r="B15" s="146">
        <f>'1a'!B20</f>
        <v>12</v>
      </c>
      <c r="C15" s="147" t="str">
        <f>'1a'!C20</f>
        <v>DERYA BODUR</v>
      </c>
      <c r="D15" s="148" t="str">
        <f>'1a'!T20</f>
        <v/>
      </c>
      <c r="E15" s="149" t="str">
        <f>'1b'!E20</f>
        <v>Değerlendirme</v>
      </c>
      <c r="F15" s="150" t="e">
        <f>IF(E15="","",'1b'!#REF!)</f>
        <v>#REF!</v>
      </c>
      <c r="G15" s="151" t="e">
        <f>IF(E15="","",'1b'!#REF!)</f>
        <v>#REF!</v>
      </c>
      <c r="H15" s="275">
        <f>'2b'!D20</f>
        <v>0</v>
      </c>
      <c r="I15" s="153" t="str">
        <f>'2b'!E20</f>
        <v>Değerlendirme</v>
      </c>
      <c r="J15" s="154">
        <f>IF(I15="","",'2b'!W20)</f>
        <v>0</v>
      </c>
      <c r="K15" s="155">
        <f>IF(I15="","",'2b'!Y20)</f>
        <v>0</v>
      </c>
      <c r="L15" s="148" t="str">
        <f>'3b'!E20</f>
        <v>Değerlendirme</v>
      </c>
      <c r="M15" s="149" t="str">
        <f>'3b'!E20</f>
        <v>Değerlendirme</v>
      </c>
      <c r="N15" s="150">
        <f>IF(M15="","",'3b'!W20)</f>
        <v>0</v>
      </c>
      <c r="O15" s="151">
        <f>IF(M15="","",'3b'!Y20)</f>
        <v>0</v>
      </c>
      <c r="P15" s="152" t="str">
        <f>'4a'!T20</f>
        <v/>
      </c>
      <c r="Q15" s="153" t="str">
        <f>'4b'!E20</f>
        <v>Değerlendirme</v>
      </c>
      <c r="R15" s="154">
        <f>IF(Q15="","",'4b'!W20)</f>
        <v>0</v>
      </c>
      <c r="S15" s="155">
        <f>IF(Q15="","",'4b'!Y20)</f>
        <v>0</v>
      </c>
      <c r="T15" s="148" t="str">
        <f>'5a'!T20</f>
        <v/>
      </c>
      <c r="U15" s="149" t="str">
        <f>'5b'!E20</f>
        <v>Değerlendirme</v>
      </c>
      <c r="V15" s="150">
        <f>IF(U15="","",'5b'!W20)</f>
        <v>0</v>
      </c>
      <c r="W15" s="151">
        <f>IF(U15="","",'5b'!Y20)</f>
        <v>0</v>
      </c>
      <c r="X15" s="152" t="str">
        <f>'6a'!T20</f>
        <v/>
      </c>
      <c r="Y15" s="153" t="str">
        <f>'6b'!E20</f>
        <v>Değerlendirme</v>
      </c>
      <c r="Z15" s="154">
        <f>IF(Y15="","",'6b'!W20)</f>
        <v>0</v>
      </c>
      <c r="AA15" s="155">
        <f>IF(Y15="","",'6b'!Y20)</f>
        <v>0</v>
      </c>
      <c r="AB15" s="148" t="str">
        <f>'7a'!T20</f>
        <v/>
      </c>
      <c r="AC15" s="149" t="str">
        <f>'7b'!E20</f>
        <v>Değerlendirme</v>
      </c>
      <c r="AD15" s="150">
        <f>IF(AC15="","",'7b'!W20)</f>
        <v>0</v>
      </c>
      <c r="AE15" s="151">
        <f>IF(AC15="","",'7b'!Y20)</f>
        <v>0</v>
      </c>
      <c r="AF15" s="275" t="str">
        <f>'8a'!R20</f>
        <v/>
      </c>
      <c r="AG15" s="276" t="str">
        <f>'8b'!E20</f>
        <v>Değerlendirme</v>
      </c>
      <c r="AH15" s="154">
        <f>IF(AG15="","",'8b'!U20)</f>
        <v>0</v>
      </c>
      <c r="AI15" s="155">
        <f>IF(AG15="","",'8b'!W20)</f>
        <v>0</v>
      </c>
      <c r="AJ15" s="148" t="str">
        <f>'9a'!T20</f>
        <v/>
      </c>
      <c r="AK15" s="149" t="str">
        <f>'9b'!E20</f>
        <v>Değerlendirme</v>
      </c>
      <c r="AL15" s="150">
        <f>IF(AK15="","",'9b'!W20)</f>
        <v>0</v>
      </c>
      <c r="AM15" s="151">
        <f>IF(AK15="","",'9b'!Y20)</f>
        <v>0</v>
      </c>
      <c r="AN15" s="152" t="str">
        <f>'10a'!T20</f>
        <v/>
      </c>
      <c r="AO15" s="153" t="str">
        <f>'10b'!E20</f>
        <v>Değerlendirme</v>
      </c>
      <c r="AP15" s="154">
        <f>IF(AO15="","",'10b'!W20)</f>
        <v>0</v>
      </c>
      <c r="AQ15" s="155">
        <f>IF(AO15="","",'10b'!Y20)</f>
        <v>0</v>
      </c>
      <c r="AR15" s="273" t="str">
        <f>'11a'!R20</f>
        <v/>
      </c>
      <c r="AS15" s="274" t="str">
        <f>'11b'!E20</f>
        <v>Değerlendirme</v>
      </c>
      <c r="AT15" s="150">
        <f>IF(AS15="","",'11b'!U20)</f>
        <v>0</v>
      </c>
      <c r="AU15" s="151">
        <f>IF(AS15="","",'11b'!W20)</f>
        <v>0</v>
      </c>
      <c r="AV15" s="152" t="str">
        <f>'12a'!T20</f>
        <v/>
      </c>
      <c r="AW15" s="153" t="str">
        <f>'12b'!E20</f>
        <v>Değerlendirme</v>
      </c>
      <c r="AX15" s="154">
        <f>IF(AW15="","",'12b'!W20)</f>
        <v>0</v>
      </c>
      <c r="AY15" s="155">
        <f>IF(AW15="","",'12b'!Y20)</f>
        <v>0</v>
      </c>
      <c r="AZ15" s="148" t="str">
        <f>'13a'!T20</f>
        <v/>
      </c>
      <c r="BA15" s="149" t="str">
        <f>'13b'!E20</f>
        <v>Değerlendirme</v>
      </c>
      <c r="BB15" s="150">
        <f>IF(BA15="","",'13b'!W20)</f>
        <v>0</v>
      </c>
      <c r="BC15" s="151">
        <f>IF(BA15="","",'13b'!Y20)</f>
        <v>0</v>
      </c>
      <c r="BD15" s="152" t="str">
        <f>'14a'!T20</f>
        <v/>
      </c>
      <c r="BE15" s="153" t="str">
        <f>'14b'!E20</f>
        <v>Değerlendirme</v>
      </c>
      <c r="BF15" s="154">
        <f>IF(BE15="","",'14b'!W20)</f>
        <v>0</v>
      </c>
      <c r="BG15" s="155">
        <f>IF(BE15="","",'14b'!Y20)</f>
        <v>0</v>
      </c>
      <c r="BH15" s="273" t="str">
        <f>'15a'!T20</f>
        <v/>
      </c>
      <c r="BI15" s="274" t="str">
        <f>'15b'!E20</f>
        <v>Değerlendirme</v>
      </c>
      <c r="BJ15" s="150">
        <f>IF(BI15="","",'15b'!W20)</f>
        <v>0</v>
      </c>
      <c r="BK15" s="151">
        <f>IF(BI15="","",'15b'!Y20)</f>
        <v>0</v>
      </c>
      <c r="BL15" s="275" t="str">
        <f>'16a'!T20</f>
        <v/>
      </c>
      <c r="BM15" s="276" t="e">
        <f>#REF!</f>
        <v>#REF!</v>
      </c>
      <c r="BN15" s="154" t="e">
        <f>IF(BM15="","",#REF!)</f>
        <v>#REF!</v>
      </c>
      <c r="BO15" s="155" t="e">
        <f>IF(BM15="","",#REF!)</f>
        <v>#REF!</v>
      </c>
      <c r="BP15" s="156" t="e">
        <f t="shared" si="0"/>
        <v>#REF!</v>
      </c>
      <c r="BQ15" s="157" t="e">
        <f t="shared" si="1"/>
        <v>#REF!</v>
      </c>
      <c r="BR15" s="158" t="e">
        <f>ROUND(SUM(BS15:CH15)/ANASAYFA!$G$21,2)</f>
        <v>#REF!</v>
      </c>
      <c r="BS15" s="159" t="e">
        <f t="shared" si="2"/>
        <v>#REF!</v>
      </c>
      <c r="BT15" s="159">
        <f t="shared" si="3"/>
        <v>0</v>
      </c>
      <c r="BU15" s="159">
        <f t="shared" si="4"/>
        <v>0</v>
      </c>
      <c r="BV15" s="159">
        <f t="shared" si="5"/>
        <v>0</v>
      </c>
      <c r="BW15" s="159">
        <f t="shared" si="6"/>
        <v>0</v>
      </c>
      <c r="BX15" s="159">
        <f t="shared" si="7"/>
        <v>0</v>
      </c>
      <c r="BY15" s="160">
        <f t="shared" si="8"/>
        <v>0</v>
      </c>
      <c r="BZ15" s="160">
        <f t="shared" si="9"/>
        <v>0</v>
      </c>
      <c r="CA15" s="160">
        <f t="shared" si="10"/>
        <v>0</v>
      </c>
      <c r="CB15" s="160">
        <f t="shared" si="11"/>
        <v>0</v>
      </c>
      <c r="CC15" s="160">
        <f t="shared" si="12"/>
        <v>0</v>
      </c>
      <c r="CD15" s="160">
        <f t="shared" si="13"/>
        <v>0</v>
      </c>
      <c r="CE15" s="160">
        <f t="shared" si="14"/>
        <v>0</v>
      </c>
      <c r="CF15" s="160">
        <f t="shared" si="15"/>
        <v>0</v>
      </c>
      <c r="CG15" s="160">
        <f t="shared" si="16"/>
        <v>0</v>
      </c>
      <c r="CH15" s="160" t="e">
        <f t="shared" si="17"/>
        <v>#REF!</v>
      </c>
    </row>
    <row r="16" spans="1:158" ht="12.75" customHeight="1" x14ac:dyDescent="0.2">
      <c r="A16" s="145">
        <f>'1a'!A21</f>
        <v>13</v>
      </c>
      <c r="B16" s="146">
        <f>'1a'!B21</f>
        <v>13</v>
      </c>
      <c r="C16" s="147" t="str">
        <f>'1a'!C21</f>
        <v>ALİ CAN ÖZÇİL</v>
      </c>
      <c r="D16" s="148" t="str">
        <f>'1a'!T21</f>
        <v/>
      </c>
      <c r="E16" s="149" t="str">
        <f>'1b'!E21</f>
        <v>Değerlendirme</v>
      </c>
      <c r="F16" s="150" t="e">
        <f>IF(E16="","",'1b'!#REF!)</f>
        <v>#REF!</v>
      </c>
      <c r="G16" s="151" t="e">
        <f>IF(E16="","",'1b'!#REF!)</f>
        <v>#REF!</v>
      </c>
      <c r="H16" s="275">
        <f>'2b'!D21</f>
        <v>0</v>
      </c>
      <c r="I16" s="153" t="str">
        <f>'2b'!E21</f>
        <v>Değerlendirme</v>
      </c>
      <c r="J16" s="154">
        <f>IF(I16="","",'2b'!W21)</f>
        <v>0</v>
      </c>
      <c r="K16" s="155">
        <f>IF(I16="","",'2b'!Y21)</f>
        <v>0</v>
      </c>
      <c r="L16" s="148" t="str">
        <f>'3b'!E21</f>
        <v>Değerlendirme</v>
      </c>
      <c r="M16" s="149" t="str">
        <f>'3b'!E21</f>
        <v>Değerlendirme</v>
      </c>
      <c r="N16" s="150">
        <f>IF(M16="","",'3b'!W21)</f>
        <v>0</v>
      </c>
      <c r="O16" s="151">
        <f>IF(M16="","",'3b'!Y21)</f>
        <v>0</v>
      </c>
      <c r="P16" s="152" t="str">
        <f>'4a'!T21</f>
        <v/>
      </c>
      <c r="Q16" s="153" t="str">
        <f>'4b'!E21</f>
        <v>Değerlendirme</v>
      </c>
      <c r="R16" s="154">
        <f>IF(Q16="","",'4b'!W21)</f>
        <v>0</v>
      </c>
      <c r="S16" s="155">
        <f>IF(Q16="","",'4b'!Y21)</f>
        <v>0</v>
      </c>
      <c r="T16" s="148" t="str">
        <f>'5a'!T21</f>
        <v/>
      </c>
      <c r="U16" s="149" t="str">
        <f>'5b'!E21</f>
        <v>Değerlendirme</v>
      </c>
      <c r="V16" s="150">
        <f>IF(U16="","",'5b'!W21)</f>
        <v>0</v>
      </c>
      <c r="W16" s="151">
        <f>IF(U16="","",'5b'!Y21)</f>
        <v>0</v>
      </c>
      <c r="X16" s="152" t="str">
        <f>'6a'!T21</f>
        <v/>
      </c>
      <c r="Y16" s="153" t="str">
        <f>'6b'!E21</f>
        <v>Değerlendirme</v>
      </c>
      <c r="Z16" s="154">
        <f>IF(Y16="","",'6b'!W21)</f>
        <v>0</v>
      </c>
      <c r="AA16" s="155">
        <f>IF(Y16="","",'6b'!Y21)</f>
        <v>0</v>
      </c>
      <c r="AB16" s="148" t="str">
        <f>'7a'!T21</f>
        <v/>
      </c>
      <c r="AC16" s="149" t="str">
        <f>'7b'!E21</f>
        <v>Değerlendirme</v>
      </c>
      <c r="AD16" s="150">
        <f>IF(AC16="","",'7b'!W21)</f>
        <v>0</v>
      </c>
      <c r="AE16" s="151">
        <f>IF(AC16="","",'7b'!Y21)</f>
        <v>0</v>
      </c>
      <c r="AF16" s="275" t="str">
        <f>'8a'!R21</f>
        <v/>
      </c>
      <c r="AG16" s="276" t="str">
        <f>'8b'!E21</f>
        <v>Değerlendirme</v>
      </c>
      <c r="AH16" s="154">
        <f>IF(AG16="","",'8b'!U21)</f>
        <v>0</v>
      </c>
      <c r="AI16" s="155">
        <f>IF(AG16="","",'8b'!W21)</f>
        <v>0</v>
      </c>
      <c r="AJ16" s="148" t="str">
        <f>'9a'!T21</f>
        <v/>
      </c>
      <c r="AK16" s="149" t="str">
        <f>'9b'!E21</f>
        <v>Değerlendirme</v>
      </c>
      <c r="AL16" s="150">
        <f>IF(AK16="","",'9b'!W21)</f>
        <v>0</v>
      </c>
      <c r="AM16" s="151">
        <f>IF(AK16="","",'9b'!Y21)</f>
        <v>0</v>
      </c>
      <c r="AN16" s="152" t="str">
        <f>'10a'!T21</f>
        <v/>
      </c>
      <c r="AO16" s="153" t="str">
        <f>'10b'!E21</f>
        <v>Değerlendirme</v>
      </c>
      <c r="AP16" s="154">
        <f>IF(AO16="","",'10b'!W21)</f>
        <v>0</v>
      </c>
      <c r="AQ16" s="155">
        <f>IF(AO16="","",'10b'!Y21)</f>
        <v>0</v>
      </c>
      <c r="AR16" s="273" t="str">
        <f>'11a'!R21</f>
        <v/>
      </c>
      <c r="AS16" s="274" t="str">
        <f>'11b'!E21</f>
        <v>Değerlendirme</v>
      </c>
      <c r="AT16" s="150">
        <f>IF(AS16="","",'11b'!U21)</f>
        <v>0</v>
      </c>
      <c r="AU16" s="151">
        <f>IF(AS16="","",'11b'!W21)</f>
        <v>0</v>
      </c>
      <c r="AV16" s="152" t="str">
        <f>'12a'!T21</f>
        <v/>
      </c>
      <c r="AW16" s="153" t="str">
        <f>'12b'!E21</f>
        <v>Değerlendirme</v>
      </c>
      <c r="AX16" s="154">
        <f>IF(AW16="","",'12b'!W21)</f>
        <v>0</v>
      </c>
      <c r="AY16" s="155">
        <f>IF(AW16="","",'12b'!Y21)</f>
        <v>0</v>
      </c>
      <c r="AZ16" s="148" t="str">
        <f>'13a'!T21</f>
        <v/>
      </c>
      <c r="BA16" s="149" t="str">
        <f>'13b'!E21</f>
        <v>Değerlendirme</v>
      </c>
      <c r="BB16" s="150">
        <f>IF(BA16="","",'13b'!W21)</f>
        <v>0</v>
      </c>
      <c r="BC16" s="151">
        <f>IF(BA16="","",'13b'!Y21)</f>
        <v>0</v>
      </c>
      <c r="BD16" s="152" t="str">
        <f>'14a'!T21</f>
        <v/>
      </c>
      <c r="BE16" s="153" t="str">
        <f>'14b'!E21</f>
        <v>Değerlendirme</v>
      </c>
      <c r="BF16" s="154">
        <f>IF(BE16="","",'14b'!W21)</f>
        <v>0</v>
      </c>
      <c r="BG16" s="155">
        <f>IF(BE16="","",'14b'!Y21)</f>
        <v>0</v>
      </c>
      <c r="BH16" s="273" t="str">
        <f>'15a'!T21</f>
        <v/>
      </c>
      <c r="BI16" s="274" t="str">
        <f>'15b'!E21</f>
        <v>Değerlendirme</v>
      </c>
      <c r="BJ16" s="150">
        <f>IF(BI16="","",'15b'!W21)</f>
        <v>0</v>
      </c>
      <c r="BK16" s="151">
        <f>IF(BI16="","",'15b'!Y21)</f>
        <v>0</v>
      </c>
      <c r="BL16" s="275" t="str">
        <f>'16a'!T21</f>
        <v/>
      </c>
      <c r="BM16" s="276" t="e">
        <f>#REF!</f>
        <v>#REF!</v>
      </c>
      <c r="BN16" s="154" t="e">
        <f>IF(BM16="","",#REF!)</f>
        <v>#REF!</v>
      </c>
      <c r="BO16" s="155" t="e">
        <f>IF(BM16="","",#REF!)</f>
        <v>#REF!</v>
      </c>
      <c r="BP16" s="156" t="e">
        <f t="shared" si="0"/>
        <v>#REF!</v>
      </c>
      <c r="BQ16" s="157" t="e">
        <f t="shared" si="1"/>
        <v>#REF!</v>
      </c>
      <c r="BR16" s="158" t="e">
        <f>ROUND(SUM(BS16:CH16)/ANASAYFA!$G$21,2)</f>
        <v>#REF!</v>
      </c>
      <c r="BS16" s="159" t="e">
        <f t="shared" si="2"/>
        <v>#REF!</v>
      </c>
      <c r="BT16" s="159">
        <f t="shared" si="3"/>
        <v>0</v>
      </c>
      <c r="BU16" s="159">
        <f t="shared" si="4"/>
        <v>0</v>
      </c>
      <c r="BV16" s="159">
        <f t="shared" si="5"/>
        <v>0</v>
      </c>
      <c r="BW16" s="159">
        <f t="shared" si="6"/>
        <v>0</v>
      </c>
      <c r="BX16" s="159">
        <f t="shared" si="7"/>
        <v>0</v>
      </c>
      <c r="BY16" s="160">
        <f t="shared" si="8"/>
        <v>0</v>
      </c>
      <c r="BZ16" s="160">
        <f t="shared" si="9"/>
        <v>0</v>
      </c>
      <c r="CA16" s="160">
        <f t="shared" si="10"/>
        <v>0</v>
      </c>
      <c r="CB16" s="160">
        <f t="shared" si="11"/>
        <v>0</v>
      </c>
      <c r="CC16" s="160">
        <f t="shared" si="12"/>
        <v>0</v>
      </c>
      <c r="CD16" s="160">
        <f t="shared" si="13"/>
        <v>0</v>
      </c>
      <c r="CE16" s="160">
        <f t="shared" si="14"/>
        <v>0</v>
      </c>
      <c r="CF16" s="160">
        <f t="shared" si="15"/>
        <v>0</v>
      </c>
      <c r="CG16" s="160">
        <f t="shared" si="16"/>
        <v>0</v>
      </c>
      <c r="CH16" s="160" t="e">
        <f t="shared" si="17"/>
        <v>#REF!</v>
      </c>
    </row>
    <row r="17" spans="1:86" ht="12.75" customHeight="1" x14ac:dyDescent="0.2">
      <c r="A17" s="145">
        <f>'1a'!A22</f>
        <v>14</v>
      </c>
      <c r="B17" s="146">
        <f>'1a'!B22</f>
        <v>14</v>
      </c>
      <c r="C17" s="147" t="str">
        <f>'1a'!C22</f>
        <v>SEVGİ YILDIZ</v>
      </c>
      <c r="D17" s="148" t="str">
        <f>'1a'!T22</f>
        <v/>
      </c>
      <c r="E17" s="149" t="str">
        <f>'1b'!E22</f>
        <v>Değerlendirme</v>
      </c>
      <c r="F17" s="150" t="e">
        <f>IF(E17="","",'1b'!#REF!)</f>
        <v>#REF!</v>
      </c>
      <c r="G17" s="151" t="e">
        <f>IF(E17="","",'1b'!#REF!)</f>
        <v>#REF!</v>
      </c>
      <c r="H17" s="275">
        <f>'2b'!D22</f>
        <v>0</v>
      </c>
      <c r="I17" s="153" t="str">
        <f>'2b'!E22</f>
        <v>Değerlendirme</v>
      </c>
      <c r="J17" s="154">
        <f>IF(I17="","",'2b'!W22)</f>
        <v>0</v>
      </c>
      <c r="K17" s="155">
        <f>IF(I17="","",'2b'!Y22)</f>
        <v>0</v>
      </c>
      <c r="L17" s="148" t="str">
        <f>'3b'!E22</f>
        <v>Değerlendirme</v>
      </c>
      <c r="M17" s="149" t="str">
        <f>'3b'!E22</f>
        <v>Değerlendirme</v>
      </c>
      <c r="N17" s="150">
        <f>IF(M17="","",'3b'!W22)</f>
        <v>0</v>
      </c>
      <c r="O17" s="151">
        <f>IF(M17="","",'3b'!Y22)</f>
        <v>0</v>
      </c>
      <c r="P17" s="152" t="str">
        <f>'4a'!T22</f>
        <v/>
      </c>
      <c r="Q17" s="153" t="str">
        <f>'4b'!E22</f>
        <v>Değerlendirme</v>
      </c>
      <c r="R17" s="154">
        <f>IF(Q17="","",'4b'!W22)</f>
        <v>0</v>
      </c>
      <c r="S17" s="155">
        <f>IF(Q17="","",'4b'!Y22)</f>
        <v>0</v>
      </c>
      <c r="T17" s="148" t="str">
        <f>'5a'!T22</f>
        <v/>
      </c>
      <c r="U17" s="149" t="str">
        <f>'5b'!E22</f>
        <v>Değerlendirme</v>
      </c>
      <c r="V17" s="150">
        <f>IF(U17="","",'5b'!W22)</f>
        <v>0</v>
      </c>
      <c r="W17" s="151">
        <f>IF(U17="","",'5b'!Y22)</f>
        <v>0</v>
      </c>
      <c r="X17" s="152" t="str">
        <f>'6a'!T22</f>
        <v/>
      </c>
      <c r="Y17" s="153" t="str">
        <f>'6b'!E22</f>
        <v>Değerlendirme</v>
      </c>
      <c r="Z17" s="154">
        <f>IF(Y17="","",'6b'!W22)</f>
        <v>0</v>
      </c>
      <c r="AA17" s="155">
        <f>IF(Y17="","",'6b'!Y22)</f>
        <v>0</v>
      </c>
      <c r="AB17" s="148" t="str">
        <f>'7a'!T22</f>
        <v/>
      </c>
      <c r="AC17" s="149" t="str">
        <f>'7b'!E22</f>
        <v>Değerlendirme</v>
      </c>
      <c r="AD17" s="150">
        <f>IF(AC17="","",'7b'!W22)</f>
        <v>0</v>
      </c>
      <c r="AE17" s="151">
        <f>IF(AC17="","",'7b'!Y22)</f>
        <v>0</v>
      </c>
      <c r="AF17" s="275" t="str">
        <f>'8a'!R22</f>
        <v/>
      </c>
      <c r="AG17" s="276" t="str">
        <f>'8b'!E22</f>
        <v>Değerlendirme</v>
      </c>
      <c r="AH17" s="154">
        <f>IF(AG17="","",'8b'!U22)</f>
        <v>0</v>
      </c>
      <c r="AI17" s="155">
        <f>IF(AG17="","",'8b'!W22)</f>
        <v>0</v>
      </c>
      <c r="AJ17" s="148" t="str">
        <f>'9a'!T22</f>
        <v/>
      </c>
      <c r="AK17" s="149" t="str">
        <f>'9b'!E22</f>
        <v>Değerlendirme</v>
      </c>
      <c r="AL17" s="150">
        <f>IF(AK17="","",'9b'!W22)</f>
        <v>0</v>
      </c>
      <c r="AM17" s="151">
        <f>IF(AK17="","",'9b'!Y22)</f>
        <v>0</v>
      </c>
      <c r="AN17" s="152" t="str">
        <f>'10a'!T22</f>
        <v/>
      </c>
      <c r="AO17" s="153" t="str">
        <f>'10b'!E22</f>
        <v>Değerlendirme</v>
      </c>
      <c r="AP17" s="154">
        <f>IF(AO17="","",'10b'!W22)</f>
        <v>0</v>
      </c>
      <c r="AQ17" s="155">
        <f>IF(AO17="","",'10b'!Y22)</f>
        <v>0</v>
      </c>
      <c r="AR17" s="273" t="str">
        <f>'11a'!R22</f>
        <v/>
      </c>
      <c r="AS17" s="274" t="str">
        <f>'11b'!E22</f>
        <v>Değerlendirme</v>
      </c>
      <c r="AT17" s="150">
        <f>IF(AS17="","",'11b'!U22)</f>
        <v>0</v>
      </c>
      <c r="AU17" s="151">
        <f>IF(AS17="","",'11b'!W22)</f>
        <v>0</v>
      </c>
      <c r="AV17" s="152" t="str">
        <f>'12a'!T22</f>
        <v/>
      </c>
      <c r="AW17" s="153" t="str">
        <f>'12b'!E22</f>
        <v>Değerlendirme</v>
      </c>
      <c r="AX17" s="154">
        <f>IF(AW17="","",'12b'!W22)</f>
        <v>0</v>
      </c>
      <c r="AY17" s="155">
        <f>IF(AW17="","",'12b'!Y22)</f>
        <v>0</v>
      </c>
      <c r="AZ17" s="148" t="str">
        <f>'13a'!T22</f>
        <v/>
      </c>
      <c r="BA17" s="149" t="str">
        <f>'13b'!E22</f>
        <v>Değerlendirme</v>
      </c>
      <c r="BB17" s="150">
        <f>IF(BA17="","",'13b'!W22)</f>
        <v>0</v>
      </c>
      <c r="BC17" s="151">
        <f>IF(BA17="","",'13b'!Y22)</f>
        <v>0</v>
      </c>
      <c r="BD17" s="152" t="str">
        <f>'14a'!T22</f>
        <v/>
      </c>
      <c r="BE17" s="153" t="str">
        <f>'14b'!E22</f>
        <v>Değerlendirme</v>
      </c>
      <c r="BF17" s="154">
        <f>IF(BE17="","",'14b'!W22)</f>
        <v>0</v>
      </c>
      <c r="BG17" s="155">
        <f>IF(BE17="","",'14b'!Y22)</f>
        <v>0</v>
      </c>
      <c r="BH17" s="273" t="str">
        <f>'15a'!T22</f>
        <v/>
      </c>
      <c r="BI17" s="274" t="str">
        <f>'15b'!E22</f>
        <v>Değerlendirme</v>
      </c>
      <c r="BJ17" s="150">
        <f>IF(BI17="","",'15b'!W22)</f>
        <v>0</v>
      </c>
      <c r="BK17" s="151">
        <f>IF(BI17="","",'15b'!Y22)</f>
        <v>0</v>
      </c>
      <c r="BL17" s="275" t="str">
        <f>'16a'!T22</f>
        <v/>
      </c>
      <c r="BM17" s="276" t="e">
        <f>#REF!</f>
        <v>#REF!</v>
      </c>
      <c r="BN17" s="154" t="e">
        <f>IF(BM17="","",#REF!)</f>
        <v>#REF!</v>
      </c>
      <c r="BO17" s="155" t="e">
        <f>IF(BM17="","",#REF!)</f>
        <v>#REF!</v>
      </c>
      <c r="BP17" s="156" t="e">
        <f t="shared" si="0"/>
        <v>#REF!</v>
      </c>
      <c r="BQ17" s="157" t="e">
        <f t="shared" si="1"/>
        <v>#REF!</v>
      </c>
      <c r="BR17" s="158" t="e">
        <f>ROUND(SUM(BS17:CH17)/ANASAYFA!$G$21,2)</f>
        <v>#REF!</v>
      </c>
      <c r="BS17" s="159" t="e">
        <f t="shared" si="2"/>
        <v>#REF!</v>
      </c>
      <c r="BT17" s="159">
        <f t="shared" si="3"/>
        <v>0</v>
      </c>
      <c r="BU17" s="159">
        <f t="shared" si="4"/>
        <v>0</v>
      </c>
      <c r="BV17" s="159">
        <f t="shared" si="5"/>
        <v>0</v>
      </c>
      <c r="BW17" s="159">
        <f t="shared" si="6"/>
        <v>0</v>
      </c>
      <c r="BX17" s="159">
        <f t="shared" si="7"/>
        <v>0</v>
      </c>
      <c r="BY17" s="160">
        <f t="shared" si="8"/>
        <v>0</v>
      </c>
      <c r="BZ17" s="160">
        <f t="shared" si="9"/>
        <v>0</v>
      </c>
      <c r="CA17" s="160">
        <f t="shared" si="10"/>
        <v>0</v>
      </c>
      <c r="CB17" s="160">
        <f t="shared" si="11"/>
        <v>0</v>
      </c>
      <c r="CC17" s="160">
        <f t="shared" si="12"/>
        <v>0</v>
      </c>
      <c r="CD17" s="160">
        <f t="shared" si="13"/>
        <v>0</v>
      </c>
      <c r="CE17" s="160">
        <f t="shared" si="14"/>
        <v>0</v>
      </c>
      <c r="CF17" s="160">
        <f t="shared" si="15"/>
        <v>0</v>
      </c>
      <c r="CG17" s="160">
        <f t="shared" si="16"/>
        <v>0</v>
      </c>
      <c r="CH17" s="160" t="e">
        <f t="shared" si="17"/>
        <v>#REF!</v>
      </c>
    </row>
    <row r="18" spans="1:86" ht="12.75" customHeight="1" x14ac:dyDescent="0.2">
      <c r="A18" s="145">
        <f>'1a'!A23</f>
        <v>15</v>
      </c>
      <c r="B18" s="146">
        <f>'1a'!B23</f>
        <v>15</v>
      </c>
      <c r="C18" s="147" t="str">
        <f>'1a'!C23</f>
        <v>ÖMÜR PEHLİVAN</v>
      </c>
      <c r="D18" s="148" t="str">
        <f>'1a'!T23</f>
        <v/>
      </c>
      <c r="E18" s="149" t="str">
        <f>'1b'!E23</f>
        <v>Değerlendirme</v>
      </c>
      <c r="F18" s="150" t="e">
        <f>IF(E18="","",'1b'!#REF!)</f>
        <v>#REF!</v>
      </c>
      <c r="G18" s="151" t="e">
        <f>IF(E18="","",'1b'!#REF!)</f>
        <v>#REF!</v>
      </c>
      <c r="H18" s="275">
        <f>'2b'!D23</f>
        <v>0</v>
      </c>
      <c r="I18" s="153" t="str">
        <f>'2b'!E23</f>
        <v>Değerlendirme</v>
      </c>
      <c r="J18" s="154">
        <f>IF(I18="","",'2b'!W23)</f>
        <v>0</v>
      </c>
      <c r="K18" s="155">
        <f>IF(I18="","",'2b'!Y23)</f>
        <v>0</v>
      </c>
      <c r="L18" s="148" t="str">
        <f>'3b'!E23</f>
        <v>Değerlendirme</v>
      </c>
      <c r="M18" s="149" t="str">
        <f>'3b'!E23</f>
        <v>Değerlendirme</v>
      </c>
      <c r="N18" s="150">
        <f>IF(M18="","",'3b'!W23)</f>
        <v>0</v>
      </c>
      <c r="O18" s="151">
        <f>IF(M18="","",'3b'!Y23)</f>
        <v>0</v>
      </c>
      <c r="P18" s="152" t="str">
        <f>'4a'!T23</f>
        <v/>
      </c>
      <c r="Q18" s="153" t="str">
        <f>'4b'!E23</f>
        <v>Değerlendirme</v>
      </c>
      <c r="R18" s="154">
        <f>IF(Q18="","",'4b'!W23)</f>
        <v>0</v>
      </c>
      <c r="S18" s="155">
        <f>IF(Q18="","",'4b'!Y23)</f>
        <v>0</v>
      </c>
      <c r="T18" s="148" t="str">
        <f>'5a'!T23</f>
        <v/>
      </c>
      <c r="U18" s="149" t="str">
        <f>'5b'!E23</f>
        <v>Değerlendirme</v>
      </c>
      <c r="V18" s="150">
        <f>IF(U18="","",'5b'!W23)</f>
        <v>0</v>
      </c>
      <c r="W18" s="151">
        <f>IF(U18="","",'5b'!Y23)</f>
        <v>0</v>
      </c>
      <c r="X18" s="152" t="str">
        <f>'6a'!T23</f>
        <v/>
      </c>
      <c r="Y18" s="153" t="str">
        <f>'6b'!E23</f>
        <v>Değerlendirme</v>
      </c>
      <c r="Z18" s="154">
        <f>IF(Y18="","",'6b'!W23)</f>
        <v>0</v>
      </c>
      <c r="AA18" s="155">
        <f>IF(Y18="","",'6b'!Y23)</f>
        <v>0</v>
      </c>
      <c r="AB18" s="148" t="str">
        <f>'7a'!T23</f>
        <v/>
      </c>
      <c r="AC18" s="149" t="str">
        <f>'7b'!E23</f>
        <v>Değerlendirme</v>
      </c>
      <c r="AD18" s="150">
        <f>IF(AC18="","",'7b'!W23)</f>
        <v>0</v>
      </c>
      <c r="AE18" s="151">
        <f>IF(AC18="","",'7b'!Y23)</f>
        <v>0</v>
      </c>
      <c r="AF18" s="275" t="str">
        <f>'8a'!R23</f>
        <v/>
      </c>
      <c r="AG18" s="276" t="str">
        <f>'8b'!E23</f>
        <v>Değerlendirme</v>
      </c>
      <c r="AH18" s="154">
        <f>IF(AG18="","",'8b'!U23)</f>
        <v>0</v>
      </c>
      <c r="AI18" s="155">
        <f>IF(AG18="","",'8b'!W23)</f>
        <v>0</v>
      </c>
      <c r="AJ18" s="148" t="str">
        <f>'9a'!T23</f>
        <v/>
      </c>
      <c r="AK18" s="149" t="str">
        <f>'9b'!E23</f>
        <v>Değerlendirme</v>
      </c>
      <c r="AL18" s="150">
        <f>IF(AK18="","",'9b'!W23)</f>
        <v>0</v>
      </c>
      <c r="AM18" s="151">
        <f>IF(AK18="","",'9b'!Y23)</f>
        <v>0</v>
      </c>
      <c r="AN18" s="152" t="str">
        <f>'10a'!T23</f>
        <v/>
      </c>
      <c r="AO18" s="153" t="str">
        <f>'10b'!E23</f>
        <v>Değerlendirme</v>
      </c>
      <c r="AP18" s="154">
        <f>IF(AO18="","",'10b'!W23)</f>
        <v>0</v>
      </c>
      <c r="AQ18" s="155">
        <f>IF(AO18="","",'10b'!Y23)</f>
        <v>0</v>
      </c>
      <c r="AR18" s="273" t="str">
        <f>'11a'!R23</f>
        <v/>
      </c>
      <c r="AS18" s="274" t="str">
        <f>'11b'!E23</f>
        <v>Değerlendirme</v>
      </c>
      <c r="AT18" s="150">
        <f>IF(AS18="","",'11b'!U23)</f>
        <v>0</v>
      </c>
      <c r="AU18" s="151">
        <f>IF(AS18="","",'11b'!W23)</f>
        <v>0</v>
      </c>
      <c r="AV18" s="152" t="str">
        <f>'12a'!T23</f>
        <v/>
      </c>
      <c r="AW18" s="153" t="str">
        <f>'12b'!E23</f>
        <v>Değerlendirme</v>
      </c>
      <c r="AX18" s="154">
        <f>IF(AW18="","",'12b'!W23)</f>
        <v>0</v>
      </c>
      <c r="AY18" s="155">
        <f>IF(AW18="","",'12b'!Y23)</f>
        <v>0</v>
      </c>
      <c r="AZ18" s="148" t="str">
        <f>'13a'!T23</f>
        <v/>
      </c>
      <c r="BA18" s="149" t="str">
        <f>'13b'!E23</f>
        <v>Değerlendirme</v>
      </c>
      <c r="BB18" s="150">
        <f>IF(BA18="","",'13b'!W23)</f>
        <v>0</v>
      </c>
      <c r="BC18" s="151">
        <f>IF(BA18="","",'13b'!Y23)</f>
        <v>0</v>
      </c>
      <c r="BD18" s="152" t="str">
        <f>'14a'!T23</f>
        <v/>
      </c>
      <c r="BE18" s="153" t="str">
        <f>'14b'!E23</f>
        <v>Değerlendirme</v>
      </c>
      <c r="BF18" s="154">
        <f>IF(BE18="","",'14b'!W23)</f>
        <v>0</v>
      </c>
      <c r="BG18" s="155">
        <f>IF(BE18="","",'14b'!Y23)</f>
        <v>0</v>
      </c>
      <c r="BH18" s="273" t="str">
        <f>'15a'!T23</f>
        <v/>
      </c>
      <c r="BI18" s="274" t="str">
        <f>'15b'!E23</f>
        <v>Değerlendirme</v>
      </c>
      <c r="BJ18" s="150">
        <f>IF(BI18="","",'15b'!W23)</f>
        <v>0</v>
      </c>
      <c r="BK18" s="151">
        <f>IF(BI18="","",'15b'!Y23)</f>
        <v>0</v>
      </c>
      <c r="BL18" s="275" t="str">
        <f>'16a'!T23</f>
        <v/>
      </c>
      <c r="BM18" s="276" t="e">
        <f>#REF!</f>
        <v>#REF!</v>
      </c>
      <c r="BN18" s="154" t="e">
        <f>IF(BM18="","",#REF!)</f>
        <v>#REF!</v>
      </c>
      <c r="BO18" s="155" t="e">
        <f>IF(BM18="","",#REF!)</f>
        <v>#REF!</v>
      </c>
      <c r="BP18" s="156" t="e">
        <f t="shared" si="0"/>
        <v>#REF!</v>
      </c>
      <c r="BQ18" s="157" t="e">
        <f t="shared" si="1"/>
        <v>#REF!</v>
      </c>
      <c r="BR18" s="158" t="e">
        <f>ROUND(SUM(BS18:CH18)/ANASAYFA!$G$21,2)</f>
        <v>#REF!</v>
      </c>
      <c r="BS18" s="159" t="e">
        <f t="shared" si="2"/>
        <v>#REF!</v>
      </c>
      <c r="BT18" s="159">
        <f t="shared" si="3"/>
        <v>0</v>
      </c>
      <c r="BU18" s="159">
        <f t="shared" si="4"/>
        <v>0</v>
      </c>
      <c r="BV18" s="159">
        <f t="shared" si="5"/>
        <v>0</v>
      </c>
      <c r="BW18" s="159">
        <f t="shared" si="6"/>
        <v>0</v>
      </c>
      <c r="BX18" s="159">
        <f t="shared" si="7"/>
        <v>0</v>
      </c>
      <c r="BY18" s="160">
        <f t="shared" si="8"/>
        <v>0</v>
      </c>
      <c r="BZ18" s="160">
        <f t="shared" si="9"/>
        <v>0</v>
      </c>
      <c r="CA18" s="160">
        <f t="shared" si="10"/>
        <v>0</v>
      </c>
      <c r="CB18" s="160">
        <f t="shared" si="11"/>
        <v>0</v>
      </c>
      <c r="CC18" s="160">
        <f t="shared" si="12"/>
        <v>0</v>
      </c>
      <c r="CD18" s="160">
        <f t="shared" si="13"/>
        <v>0</v>
      </c>
      <c r="CE18" s="160">
        <f t="shared" si="14"/>
        <v>0</v>
      </c>
      <c r="CF18" s="160">
        <f t="shared" si="15"/>
        <v>0</v>
      </c>
      <c r="CG18" s="160">
        <f t="shared" si="16"/>
        <v>0</v>
      </c>
      <c r="CH18" s="160" t="e">
        <f t="shared" si="17"/>
        <v>#REF!</v>
      </c>
    </row>
    <row r="19" spans="1:86" ht="12.75" customHeight="1" x14ac:dyDescent="0.2">
      <c r="A19" s="145">
        <f>'1a'!A24</f>
        <v>16</v>
      </c>
      <c r="B19" s="146">
        <f>'1a'!B24</f>
        <v>16</v>
      </c>
      <c r="C19" s="147" t="str">
        <f>'1a'!C24</f>
        <v>TEZCAN PARLAK</v>
      </c>
      <c r="D19" s="148" t="str">
        <f>'1a'!T24</f>
        <v/>
      </c>
      <c r="E19" s="149" t="str">
        <f>'1b'!E24</f>
        <v>Değerlendirme</v>
      </c>
      <c r="F19" s="150" t="e">
        <f>IF(E19="","",'1b'!#REF!)</f>
        <v>#REF!</v>
      </c>
      <c r="G19" s="151" t="e">
        <f>IF(E19="","",'1b'!#REF!)</f>
        <v>#REF!</v>
      </c>
      <c r="H19" s="275">
        <f>'2b'!D24</f>
        <v>0</v>
      </c>
      <c r="I19" s="153" t="str">
        <f>'2b'!E24</f>
        <v>Değerlendirme</v>
      </c>
      <c r="J19" s="154">
        <f>IF(I19="","",'2b'!W24)</f>
        <v>0</v>
      </c>
      <c r="K19" s="155">
        <f>IF(I19="","",'2b'!Y24)</f>
        <v>0</v>
      </c>
      <c r="L19" s="148" t="str">
        <f>'3b'!E24</f>
        <v>Değerlendirme</v>
      </c>
      <c r="M19" s="149" t="str">
        <f>'3b'!E24</f>
        <v>Değerlendirme</v>
      </c>
      <c r="N19" s="150">
        <f>IF(M19="","",'3b'!W24)</f>
        <v>0</v>
      </c>
      <c r="O19" s="151">
        <f>IF(M19="","",'3b'!Y24)</f>
        <v>0</v>
      </c>
      <c r="P19" s="152" t="str">
        <f>'4a'!T24</f>
        <v/>
      </c>
      <c r="Q19" s="153" t="str">
        <f>'4b'!E24</f>
        <v>Değerlendirme</v>
      </c>
      <c r="R19" s="154">
        <f>IF(Q19="","",'4b'!W24)</f>
        <v>0</v>
      </c>
      <c r="S19" s="155">
        <f>IF(Q19="","",'4b'!Y24)</f>
        <v>0</v>
      </c>
      <c r="T19" s="148" t="str">
        <f>'5a'!T24</f>
        <v/>
      </c>
      <c r="U19" s="149" t="str">
        <f>'5b'!E24</f>
        <v>Değerlendirme</v>
      </c>
      <c r="V19" s="150">
        <f>IF(U19="","",'5b'!W24)</f>
        <v>0</v>
      </c>
      <c r="W19" s="151">
        <f>IF(U19="","",'5b'!Y24)</f>
        <v>0</v>
      </c>
      <c r="X19" s="152" t="str">
        <f>'6a'!T24</f>
        <v/>
      </c>
      <c r="Y19" s="153" t="str">
        <f>'6b'!E24</f>
        <v>Değerlendirme</v>
      </c>
      <c r="Z19" s="154">
        <f>IF(Y19="","",'6b'!W24)</f>
        <v>0</v>
      </c>
      <c r="AA19" s="155">
        <f>IF(Y19="","",'6b'!Y24)</f>
        <v>0</v>
      </c>
      <c r="AB19" s="148" t="str">
        <f>'7a'!T24</f>
        <v/>
      </c>
      <c r="AC19" s="149" t="str">
        <f>'7b'!E24</f>
        <v>Değerlendirme</v>
      </c>
      <c r="AD19" s="150">
        <f>IF(AC19="","",'7b'!W24)</f>
        <v>0</v>
      </c>
      <c r="AE19" s="151">
        <f>IF(AC19="","",'7b'!Y24)</f>
        <v>0</v>
      </c>
      <c r="AF19" s="275" t="str">
        <f>'8a'!R24</f>
        <v/>
      </c>
      <c r="AG19" s="276" t="str">
        <f>'8b'!E24</f>
        <v>Değerlendirme</v>
      </c>
      <c r="AH19" s="154">
        <f>IF(AG19="","",'8b'!U24)</f>
        <v>0</v>
      </c>
      <c r="AI19" s="155">
        <f>IF(AG19="","",'8b'!W24)</f>
        <v>0</v>
      </c>
      <c r="AJ19" s="148" t="str">
        <f>'9a'!T24</f>
        <v/>
      </c>
      <c r="AK19" s="149" t="str">
        <f>'9b'!E24</f>
        <v>Değerlendirme</v>
      </c>
      <c r="AL19" s="150">
        <f>IF(AK19="","",'9b'!W24)</f>
        <v>0</v>
      </c>
      <c r="AM19" s="151">
        <f>IF(AK19="","",'9b'!Y24)</f>
        <v>0</v>
      </c>
      <c r="AN19" s="152" t="str">
        <f>'10a'!T24</f>
        <v/>
      </c>
      <c r="AO19" s="153" t="str">
        <f>'10b'!E24</f>
        <v>Değerlendirme</v>
      </c>
      <c r="AP19" s="154">
        <f>IF(AO19="","",'10b'!W24)</f>
        <v>0</v>
      </c>
      <c r="AQ19" s="155">
        <f>IF(AO19="","",'10b'!Y24)</f>
        <v>0</v>
      </c>
      <c r="AR19" s="273" t="str">
        <f>'11a'!R24</f>
        <v/>
      </c>
      <c r="AS19" s="274" t="str">
        <f>'11b'!E24</f>
        <v>Değerlendirme</v>
      </c>
      <c r="AT19" s="150">
        <f>IF(AS19="","",'11b'!U24)</f>
        <v>0</v>
      </c>
      <c r="AU19" s="151">
        <f>IF(AS19="","",'11b'!W24)</f>
        <v>0</v>
      </c>
      <c r="AV19" s="152" t="str">
        <f>'12a'!T24</f>
        <v/>
      </c>
      <c r="AW19" s="153" t="str">
        <f>'12b'!E24</f>
        <v>Değerlendirme</v>
      </c>
      <c r="AX19" s="154">
        <f>IF(AW19="","",'12b'!W24)</f>
        <v>0</v>
      </c>
      <c r="AY19" s="155">
        <f>IF(AW19="","",'12b'!Y24)</f>
        <v>0</v>
      </c>
      <c r="AZ19" s="148" t="str">
        <f>'13a'!T24</f>
        <v/>
      </c>
      <c r="BA19" s="149" t="str">
        <f>'13b'!E24</f>
        <v>Değerlendirme</v>
      </c>
      <c r="BB19" s="150">
        <f>IF(BA19="","",'13b'!W24)</f>
        <v>0</v>
      </c>
      <c r="BC19" s="151">
        <f>IF(BA19="","",'13b'!Y24)</f>
        <v>0</v>
      </c>
      <c r="BD19" s="152" t="str">
        <f>'14a'!T24</f>
        <v/>
      </c>
      <c r="BE19" s="153" t="str">
        <f>'14b'!E24</f>
        <v>Değerlendirme</v>
      </c>
      <c r="BF19" s="154">
        <f>IF(BE19="","",'14b'!W24)</f>
        <v>0</v>
      </c>
      <c r="BG19" s="155">
        <f>IF(BE19="","",'14b'!Y24)</f>
        <v>0</v>
      </c>
      <c r="BH19" s="273" t="str">
        <f>'15a'!T24</f>
        <v/>
      </c>
      <c r="BI19" s="274" t="str">
        <f>'15b'!E24</f>
        <v>Değerlendirme</v>
      </c>
      <c r="BJ19" s="150">
        <f>IF(BI19="","",'15b'!W24)</f>
        <v>0</v>
      </c>
      <c r="BK19" s="151">
        <f>IF(BI19="","",'15b'!Y24)</f>
        <v>0</v>
      </c>
      <c r="BL19" s="275" t="str">
        <f>'16a'!T24</f>
        <v/>
      </c>
      <c r="BM19" s="276" t="e">
        <f>#REF!</f>
        <v>#REF!</v>
      </c>
      <c r="BN19" s="154" t="e">
        <f>IF(BM19="","",#REF!)</f>
        <v>#REF!</v>
      </c>
      <c r="BO19" s="155" t="e">
        <f>IF(BM19="","",#REF!)</f>
        <v>#REF!</v>
      </c>
      <c r="BP19" s="156" t="e">
        <f t="shared" si="0"/>
        <v>#REF!</v>
      </c>
      <c r="BQ19" s="157" t="e">
        <f t="shared" si="1"/>
        <v>#REF!</v>
      </c>
      <c r="BR19" s="158" t="e">
        <f>ROUND(SUM(BS19:CH19)/ANASAYFA!$G$21,2)</f>
        <v>#REF!</v>
      </c>
      <c r="BS19" s="159" t="e">
        <f t="shared" si="2"/>
        <v>#REF!</v>
      </c>
      <c r="BT19" s="159">
        <f t="shared" si="3"/>
        <v>0</v>
      </c>
      <c r="BU19" s="159">
        <f t="shared" si="4"/>
        <v>0</v>
      </c>
      <c r="BV19" s="159">
        <f t="shared" si="5"/>
        <v>0</v>
      </c>
      <c r="BW19" s="159">
        <f t="shared" si="6"/>
        <v>0</v>
      </c>
      <c r="BX19" s="159">
        <f t="shared" si="7"/>
        <v>0</v>
      </c>
      <c r="BY19" s="160">
        <f t="shared" si="8"/>
        <v>0</v>
      </c>
      <c r="BZ19" s="160">
        <f t="shared" si="9"/>
        <v>0</v>
      </c>
      <c r="CA19" s="160">
        <f t="shared" si="10"/>
        <v>0</v>
      </c>
      <c r="CB19" s="160">
        <f t="shared" si="11"/>
        <v>0</v>
      </c>
      <c r="CC19" s="160">
        <f t="shared" si="12"/>
        <v>0</v>
      </c>
      <c r="CD19" s="160">
        <f t="shared" si="13"/>
        <v>0</v>
      </c>
      <c r="CE19" s="160">
        <f t="shared" si="14"/>
        <v>0</v>
      </c>
      <c r="CF19" s="160">
        <f t="shared" si="15"/>
        <v>0</v>
      </c>
      <c r="CG19" s="160">
        <f t="shared" si="16"/>
        <v>0</v>
      </c>
      <c r="CH19" s="160" t="e">
        <f t="shared" si="17"/>
        <v>#REF!</v>
      </c>
    </row>
    <row r="20" spans="1:86" ht="12.75" customHeight="1" x14ac:dyDescent="0.2">
      <c r="A20" s="145">
        <f>'1a'!A25</f>
        <v>17</v>
      </c>
      <c r="B20" s="146">
        <f>'1a'!B25</f>
        <v>17</v>
      </c>
      <c r="C20" s="147" t="str">
        <f>'1a'!C25</f>
        <v>DURSUN ALİ KALAY</v>
      </c>
      <c r="D20" s="148" t="str">
        <f>'1a'!T25</f>
        <v/>
      </c>
      <c r="E20" s="149" t="str">
        <f>'1b'!E25</f>
        <v>Değerlendirme</v>
      </c>
      <c r="F20" s="150" t="e">
        <f>IF(E20="","",'1b'!#REF!)</f>
        <v>#REF!</v>
      </c>
      <c r="G20" s="151" t="e">
        <f>IF(E20="","",'1b'!#REF!)</f>
        <v>#REF!</v>
      </c>
      <c r="H20" s="275">
        <f>'2b'!D25</f>
        <v>0</v>
      </c>
      <c r="I20" s="153" t="str">
        <f>'2b'!E25</f>
        <v>Değerlendirme</v>
      </c>
      <c r="J20" s="154">
        <f>IF(I20="","",'2b'!W25)</f>
        <v>0</v>
      </c>
      <c r="K20" s="155">
        <f>IF(I20="","",'2b'!Y25)</f>
        <v>0</v>
      </c>
      <c r="L20" s="148" t="str">
        <f>'3b'!E25</f>
        <v>Değerlendirme</v>
      </c>
      <c r="M20" s="149" t="str">
        <f>'3b'!E25</f>
        <v>Değerlendirme</v>
      </c>
      <c r="N20" s="150">
        <f>IF(M20="","",'3b'!W25)</f>
        <v>0</v>
      </c>
      <c r="O20" s="151">
        <f>IF(M20="","",'3b'!Y25)</f>
        <v>0</v>
      </c>
      <c r="P20" s="152" t="str">
        <f>'4a'!T25</f>
        <v/>
      </c>
      <c r="Q20" s="153" t="str">
        <f>'4b'!E25</f>
        <v>Değerlendirme</v>
      </c>
      <c r="R20" s="154">
        <f>IF(Q20="","",'4b'!W25)</f>
        <v>0</v>
      </c>
      <c r="S20" s="155">
        <f>IF(Q20="","",'4b'!Y25)</f>
        <v>0</v>
      </c>
      <c r="T20" s="148" t="str">
        <f>'5a'!T25</f>
        <v/>
      </c>
      <c r="U20" s="149" t="str">
        <f>'5b'!E25</f>
        <v>Değerlendirme</v>
      </c>
      <c r="V20" s="150">
        <f>IF(U20="","",'5b'!W25)</f>
        <v>0</v>
      </c>
      <c r="W20" s="151">
        <f>IF(U20="","",'5b'!Y25)</f>
        <v>0</v>
      </c>
      <c r="X20" s="152" t="str">
        <f>'6a'!T25</f>
        <v/>
      </c>
      <c r="Y20" s="153" t="str">
        <f>'6b'!E25</f>
        <v>Değerlendirme</v>
      </c>
      <c r="Z20" s="154">
        <f>IF(Y20="","",'6b'!W25)</f>
        <v>0</v>
      </c>
      <c r="AA20" s="155">
        <f>IF(Y20="","",'6b'!Y25)</f>
        <v>0</v>
      </c>
      <c r="AB20" s="148" t="str">
        <f>'7a'!T25</f>
        <v/>
      </c>
      <c r="AC20" s="149" t="str">
        <f>'7b'!E25</f>
        <v>Değerlendirme</v>
      </c>
      <c r="AD20" s="150">
        <f>IF(AC20="","",'7b'!W25)</f>
        <v>0</v>
      </c>
      <c r="AE20" s="151">
        <f>IF(AC20="","",'7b'!Y25)</f>
        <v>0</v>
      </c>
      <c r="AF20" s="275" t="str">
        <f>'8a'!R25</f>
        <v/>
      </c>
      <c r="AG20" s="276" t="str">
        <f>'8b'!E25</f>
        <v>Değerlendirme</v>
      </c>
      <c r="AH20" s="154">
        <f>IF(AG20="","",'8b'!U25)</f>
        <v>0</v>
      </c>
      <c r="AI20" s="155">
        <f>IF(AG20="","",'8b'!W25)</f>
        <v>0</v>
      </c>
      <c r="AJ20" s="148" t="str">
        <f>'9a'!T25</f>
        <v/>
      </c>
      <c r="AK20" s="149" t="str">
        <f>'9b'!E25</f>
        <v>Değerlendirme</v>
      </c>
      <c r="AL20" s="150">
        <f>IF(AK20="","",'9b'!W25)</f>
        <v>0</v>
      </c>
      <c r="AM20" s="151">
        <f>IF(AK20="","",'9b'!Y25)</f>
        <v>0</v>
      </c>
      <c r="AN20" s="152" t="str">
        <f>'10a'!T25</f>
        <v/>
      </c>
      <c r="AO20" s="153" t="str">
        <f>'10b'!E25</f>
        <v>Değerlendirme</v>
      </c>
      <c r="AP20" s="154">
        <f>IF(AO20="","",'10b'!W25)</f>
        <v>0</v>
      </c>
      <c r="AQ20" s="155">
        <f>IF(AO20="","",'10b'!Y25)</f>
        <v>0</v>
      </c>
      <c r="AR20" s="273" t="str">
        <f>'11a'!R25</f>
        <v/>
      </c>
      <c r="AS20" s="274" t="str">
        <f>'11b'!E25</f>
        <v>Değerlendirme</v>
      </c>
      <c r="AT20" s="150">
        <f>IF(AS20="","",'11b'!U25)</f>
        <v>0</v>
      </c>
      <c r="AU20" s="151">
        <f>IF(AS20="","",'11b'!W25)</f>
        <v>0</v>
      </c>
      <c r="AV20" s="152" t="str">
        <f>'12a'!T25</f>
        <v/>
      </c>
      <c r="AW20" s="153" t="str">
        <f>'12b'!E25</f>
        <v>Değerlendirme</v>
      </c>
      <c r="AX20" s="154">
        <f>IF(AW20="","",'12b'!W25)</f>
        <v>0</v>
      </c>
      <c r="AY20" s="155">
        <f>IF(AW20="","",'12b'!Y25)</f>
        <v>0</v>
      </c>
      <c r="AZ20" s="148" t="str">
        <f>'13a'!T25</f>
        <v/>
      </c>
      <c r="BA20" s="149" t="str">
        <f>'13b'!E25</f>
        <v>Değerlendirme</v>
      </c>
      <c r="BB20" s="150">
        <f>IF(BA20="","",'13b'!W25)</f>
        <v>0</v>
      </c>
      <c r="BC20" s="151">
        <f>IF(BA20="","",'13b'!Y25)</f>
        <v>0</v>
      </c>
      <c r="BD20" s="152" t="str">
        <f>'14a'!T25</f>
        <v/>
      </c>
      <c r="BE20" s="153" t="str">
        <f>'14b'!E25</f>
        <v>Değerlendirme</v>
      </c>
      <c r="BF20" s="154">
        <f>IF(BE20="","",'14b'!W25)</f>
        <v>0</v>
      </c>
      <c r="BG20" s="155">
        <f>IF(BE20="","",'14b'!Y25)</f>
        <v>0</v>
      </c>
      <c r="BH20" s="273" t="str">
        <f>'15a'!T25</f>
        <v/>
      </c>
      <c r="BI20" s="274" t="str">
        <f>'15b'!E25</f>
        <v>Değerlendirme</v>
      </c>
      <c r="BJ20" s="150">
        <f>IF(BI20="","",'15b'!W25)</f>
        <v>0</v>
      </c>
      <c r="BK20" s="151">
        <f>IF(BI20="","",'15b'!Y25)</f>
        <v>0</v>
      </c>
      <c r="BL20" s="275" t="str">
        <f>'16a'!T25</f>
        <v/>
      </c>
      <c r="BM20" s="276" t="e">
        <f>#REF!</f>
        <v>#REF!</v>
      </c>
      <c r="BN20" s="154" t="e">
        <f>IF(BM20="","",#REF!)</f>
        <v>#REF!</v>
      </c>
      <c r="BO20" s="155" t="e">
        <f>IF(BM20="","",#REF!)</f>
        <v>#REF!</v>
      </c>
      <c r="BP20" s="156" t="e">
        <f t="shared" si="0"/>
        <v>#REF!</v>
      </c>
      <c r="BQ20" s="157" t="e">
        <f t="shared" si="1"/>
        <v>#REF!</v>
      </c>
      <c r="BR20" s="158" t="e">
        <f>ROUND(SUM(BS20:CH20)/ANASAYFA!$G$21,2)</f>
        <v>#REF!</v>
      </c>
      <c r="BS20" s="159" t="e">
        <f t="shared" si="2"/>
        <v>#REF!</v>
      </c>
      <c r="BT20" s="159">
        <f t="shared" si="3"/>
        <v>0</v>
      </c>
      <c r="BU20" s="159">
        <f t="shared" si="4"/>
        <v>0</v>
      </c>
      <c r="BV20" s="159">
        <f t="shared" si="5"/>
        <v>0</v>
      </c>
      <c r="BW20" s="159">
        <f t="shared" si="6"/>
        <v>0</v>
      </c>
      <c r="BX20" s="159">
        <f t="shared" si="7"/>
        <v>0</v>
      </c>
      <c r="BY20" s="160">
        <f t="shared" si="8"/>
        <v>0</v>
      </c>
      <c r="BZ20" s="160">
        <f t="shared" si="9"/>
        <v>0</v>
      </c>
      <c r="CA20" s="160">
        <f t="shared" si="10"/>
        <v>0</v>
      </c>
      <c r="CB20" s="160">
        <f t="shared" si="11"/>
        <v>0</v>
      </c>
      <c r="CC20" s="160">
        <f t="shared" si="12"/>
        <v>0</v>
      </c>
      <c r="CD20" s="160">
        <f t="shared" si="13"/>
        <v>0</v>
      </c>
      <c r="CE20" s="160">
        <f t="shared" si="14"/>
        <v>0</v>
      </c>
      <c r="CF20" s="160">
        <f t="shared" si="15"/>
        <v>0</v>
      </c>
      <c r="CG20" s="160">
        <f t="shared" si="16"/>
        <v>0</v>
      </c>
      <c r="CH20" s="160" t="e">
        <f t="shared" si="17"/>
        <v>#REF!</v>
      </c>
    </row>
    <row r="21" spans="1:86" ht="12.75" customHeight="1" x14ac:dyDescent="0.2">
      <c r="A21" s="145">
        <f>'1a'!A26</f>
        <v>18</v>
      </c>
      <c r="B21" s="146">
        <f>'1a'!B26</f>
        <v>18</v>
      </c>
      <c r="C21" s="147" t="str">
        <f>'1a'!C26</f>
        <v>SELMA AYDIN</v>
      </c>
      <c r="D21" s="148" t="str">
        <f>'1a'!T26</f>
        <v/>
      </c>
      <c r="E21" s="149" t="str">
        <f>'1b'!E26</f>
        <v>Değerlendirme</v>
      </c>
      <c r="F21" s="150" t="e">
        <f>IF(E21="","",'1b'!#REF!)</f>
        <v>#REF!</v>
      </c>
      <c r="G21" s="151" t="e">
        <f>IF(E21="","",'1b'!#REF!)</f>
        <v>#REF!</v>
      </c>
      <c r="H21" s="275">
        <f>'2b'!D26</f>
        <v>0</v>
      </c>
      <c r="I21" s="153" t="str">
        <f>'2b'!E26</f>
        <v>Değerlendirme</v>
      </c>
      <c r="J21" s="154">
        <f>IF(I21="","",'2b'!W26)</f>
        <v>0</v>
      </c>
      <c r="K21" s="155">
        <f>IF(I21="","",'2b'!Y26)</f>
        <v>0</v>
      </c>
      <c r="L21" s="148" t="str">
        <f>'3b'!E26</f>
        <v>Değerlendirme</v>
      </c>
      <c r="M21" s="149" t="str">
        <f>'3b'!E26</f>
        <v>Değerlendirme</v>
      </c>
      <c r="N21" s="150">
        <f>IF(M21="","",'3b'!W26)</f>
        <v>0</v>
      </c>
      <c r="O21" s="151">
        <f>IF(M21="","",'3b'!Y26)</f>
        <v>0</v>
      </c>
      <c r="P21" s="152" t="str">
        <f>'4a'!T26</f>
        <v/>
      </c>
      <c r="Q21" s="153" t="str">
        <f>'4b'!E26</f>
        <v>Değerlendirme</v>
      </c>
      <c r="R21" s="154">
        <f>IF(Q21="","",'4b'!W26)</f>
        <v>0</v>
      </c>
      <c r="S21" s="155">
        <f>IF(Q21="","",'4b'!Y26)</f>
        <v>0</v>
      </c>
      <c r="T21" s="148" t="str">
        <f>'5a'!T26</f>
        <v/>
      </c>
      <c r="U21" s="149" t="str">
        <f>'5b'!E26</f>
        <v>Değerlendirme</v>
      </c>
      <c r="V21" s="150">
        <f>IF(U21="","",'5b'!W26)</f>
        <v>0</v>
      </c>
      <c r="W21" s="151">
        <f>IF(U21="","",'5b'!Y26)</f>
        <v>0</v>
      </c>
      <c r="X21" s="152" t="str">
        <f>'6a'!T26</f>
        <v/>
      </c>
      <c r="Y21" s="153" t="str">
        <f>'6b'!E26</f>
        <v>Değerlendirme</v>
      </c>
      <c r="Z21" s="154">
        <f>IF(Y21="","",'6b'!W26)</f>
        <v>0</v>
      </c>
      <c r="AA21" s="155">
        <f>IF(Y21="","",'6b'!Y26)</f>
        <v>0</v>
      </c>
      <c r="AB21" s="148" t="str">
        <f>'7a'!T26</f>
        <v/>
      </c>
      <c r="AC21" s="149" t="str">
        <f>'7b'!E26</f>
        <v>Değerlendirme</v>
      </c>
      <c r="AD21" s="150">
        <f>IF(AC21="","",'7b'!W26)</f>
        <v>0</v>
      </c>
      <c r="AE21" s="151">
        <f>IF(AC21="","",'7b'!Y26)</f>
        <v>0</v>
      </c>
      <c r="AF21" s="275" t="str">
        <f>'8a'!R26</f>
        <v/>
      </c>
      <c r="AG21" s="276" t="str">
        <f>'8b'!E26</f>
        <v>Değerlendirme</v>
      </c>
      <c r="AH21" s="154">
        <f>IF(AG21="","",'8b'!U26)</f>
        <v>0</v>
      </c>
      <c r="AI21" s="155">
        <f>IF(AG21="","",'8b'!W26)</f>
        <v>0</v>
      </c>
      <c r="AJ21" s="148" t="str">
        <f>'9a'!T26</f>
        <v/>
      </c>
      <c r="AK21" s="149" t="str">
        <f>'9b'!E26</f>
        <v>Değerlendirme</v>
      </c>
      <c r="AL21" s="150">
        <f>IF(AK21="","",'9b'!W26)</f>
        <v>0</v>
      </c>
      <c r="AM21" s="151">
        <f>IF(AK21="","",'9b'!Y26)</f>
        <v>0</v>
      </c>
      <c r="AN21" s="152" t="str">
        <f>'10a'!T26</f>
        <v/>
      </c>
      <c r="AO21" s="153" t="str">
        <f>'10b'!E26</f>
        <v>Değerlendirme</v>
      </c>
      <c r="AP21" s="154">
        <f>IF(AO21="","",'10b'!W26)</f>
        <v>0</v>
      </c>
      <c r="AQ21" s="155">
        <f>IF(AO21="","",'10b'!Y26)</f>
        <v>0</v>
      </c>
      <c r="AR21" s="273" t="str">
        <f>'11a'!R26</f>
        <v/>
      </c>
      <c r="AS21" s="274" t="str">
        <f>'11b'!E26</f>
        <v>Değerlendirme</v>
      </c>
      <c r="AT21" s="150">
        <f>IF(AS21="","",'11b'!U26)</f>
        <v>0</v>
      </c>
      <c r="AU21" s="151">
        <f>IF(AS21="","",'11b'!W26)</f>
        <v>0</v>
      </c>
      <c r="AV21" s="152" t="str">
        <f>'12a'!T26</f>
        <v/>
      </c>
      <c r="AW21" s="153" t="str">
        <f>'12b'!E26</f>
        <v>Değerlendirme</v>
      </c>
      <c r="AX21" s="154">
        <f>IF(AW21="","",'12b'!W26)</f>
        <v>0</v>
      </c>
      <c r="AY21" s="155">
        <f>IF(AW21="","",'12b'!Y26)</f>
        <v>0</v>
      </c>
      <c r="AZ21" s="148" t="str">
        <f>'13a'!T26</f>
        <v/>
      </c>
      <c r="BA21" s="149" t="str">
        <f>'13b'!E26</f>
        <v>Değerlendirme</v>
      </c>
      <c r="BB21" s="150">
        <f>IF(BA21="","",'13b'!W26)</f>
        <v>0</v>
      </c>
      <c r="BC21" s="151">
        <f>IF(BA21="","",'13b'!Y26)</f>
        <v>0</v>
      </c>
      <c r="BD21" s="152" t="str">
        <f>'14a'!T26</f>
        <v/>
      </c>
      <c r="BE21" s="153" t="str">
        <f>'14b'!E26</f>
        <v>Değerlendirme</v>
      </c>
      <c r="BF21" s="154">
        <f>IF(BE21="","",'14b'!W26)</f>
        <v>0</v>
      </c>
      <c r="BG21" s="155">
        <f>IF(BE21="","",'14b'!Y26)</f>
        <v>0</v>
      </c>
      <c r="BH21" s="273" t="str">
        <f>'15a'!T26</f>
        <v/>
      </c>
      <c r="BI21" s="274" t="str">
        <f>'15b'!E26</f>
        <v>Değerlendirme</v>
      </c>
      <c r="BJ21" s="150">
        <f>IF(BI21="","",'15b'!W26)</f>
        <v>0</v>
      </c>
      <c r="BK21" s="151">
        <f>IF(BI21="","",'15b'!Y26)</f>
        <v>0</v>
      </c>
      <c r="BL21" s="275" t="str">
        <f>'16a'!T26</f>
        <v/>
      </c>
      <c r="BM21" s="276" t="e">
        <f>#REF!</f>
        <v>#REF!</v>
      </c>
      <c r="BN21" s="154" t="e">
        <f>IF(BM21="","",#REF!)</f>
        <v>#REF!</v>
      </c>
      <c r="BO21" s="155" t="e">
        <f>IF(BM21="","",#REF!)</f>
        <v>#REF!</v>
      </c>
      <c r="BP21" s="156" t="e">
        <f t="shared" si="0"/>
        <v>#REF!</v>
      </c>
      <c r="BQ21" s="157" t="e">
        <f t="shared" si="1"/>
        <v>#REF!</v>
      </c>
      <c r="BR21" s="158" t="e">
        <f>ROUND(SUM(BS21:CH21)/ANASAYFA!$G$21,2)</f>
        <v>#REF!</v>
      </c>
      <c r="BS21" s="159" t="e">
        <f t="shared" si="2"/>
        <v>#REF!</v>
      </c>
      <c r="BT21" s="159">
        <f t="shared" si="3"/>
        <v>0</v>
      </c>
      <c r="BU21" s="159">
        <f t="shared" si="4"/>
        <v>0</v>
      </c>
      <c r="BV21" s="159">
        <f t="shared" si="5"/>
        <v>0</v>
      </c>
      <c r="BW21" s="159">
        <f t="shared" si="6"/>
        <v>0</v>
      </c>
      <c r="BX21" s="159">
        <f t="shared" si="7"/>
        <v>0</v>
      </c>
      <c r="BY21" s="160">
        <f t="shared" si="8"/>
        <v>0</v>
      </c>
      <c r="BZ21" s="160">
        <f t="shared" si="9"/>
        <v>0</v>
      </c>
      <c r="CA21" s="160">
        <f t="shared" si="10"/>
        <v>0</v>
      </c>
      <c r="CB21" s="160">
        <f t="shared" si="11"/>
        <v>0</v>
      </c>
      <c r="CC21" s="160">
        <f t="shared" si="12"/>
        <v>0</v>
      </c>
      <c r="CD21" s="160">
        <f t="shared" si="13"/>
        <v>0</v>
      </c>
      <c r="CE21" s="160">
        <f t="shared" si="14"/>
        <v>0</v>
      </c>
      <c r="CF21" s="160">
        <f t="shared" si="15"/>
        <v>0</v>
      </c>
      <c r="CG21" s="160">
        <f t="shared" si="16"/>
        <v>0</v>
      </c>
      <c r="CH21" s="160" t="e">
        <f t="shared" si="17"/>
        <v>#REF!</v>
      </c>
    </row>
    <row r="22" spans="1:86" ht="12.75" customHeight="1" x14ac:dyDescent="0.2">
      <c r="A22" s="145">
        <f>'1a'!A27</f>
        <v>19</v>
      </c>
      <c r="B22" s="146">
        <f>'1a'!B27</f>
        <v>19</v>
      </c>
      <c r="C22" s="147" t="str">
        <f>'1a'!C27</f>
        <v>MURAT KARTAL</v>
      </c>
      <c r="D22" s="148" t="str">
        <f>'1a'!T27</f>
        <v/>
      </c>
      <c r="E22" s="149" t="str">
        <f>'1b'!E27</f>
        <v>Değerlendirme</v>
      </c>
      <c r="F22" s="150" t="e">
        <f>IF(E22="","",'1b'!#REF!)</f>
        <v>#REF!</v>
      </c>
      <c r="G22" s="151" t="e">
        <f>IF(E22="","",'1b'!#REF!)</f>
        <v>#REF!</v>
      </c>
      <c r="H22" s="275">
        <f>'2b'!D27</f>
        <v>0</v>
      </c>
      <c r="I22" s="153" t="str">
        <f>'2b'!E27</f>
        <v>Değerlendirme</v>
      </c>
      <c r="J22" s="154">
        <f>IF(I22="","",'2b'!W27)</f>
        <v>0</v>
      </c>
      <c r="K22" s="155">
        <f>IF(I22="","",'2b'!Y27)</f>
        <v>0</v>
      </c>
      <c r="L22" s="148" t="str">
        <f>'3b'!E27</f>
        <v>Değerlendirme</v>
      </c>
      <c r="M22" s="149" t="str">
        <f>'3b'!E27</f>
        <v>Değerlendirme</v>
      </c>
      <c r="N22" s="150">
        <f>IF(M22="","",'3b'!W27)</f>
        <v>0</v>
      </c>
      <c r="O22" s="151">
        <f>IF(M22="","",'3b'!Y27)</f>
        <v>0</v>
      </c>
      <c r="P22" s="152" t="str">
        <f>'4a'!T27</f>
        <v/>
      </c>
      <c r="Q22" s="153" t="str">
        <f>'4b'!E27</f>
        <v>Değerlendirme</v>
      </c>
      <c r="R22" s="154">
        <f>IF(Q22="","",'4b'!W27)</f>
        <v>0</v>
      </c>
      <c r="S22" s="155">
        <f>IF(Q22="","",'4b'!Y27)</f>
        <v>0</v>
      </c>
      <c r="T22" s="148" t="str">
        <f>'5a'!T27</f>
        <v/>
      </c>
      <c r="U22" s="149" t="str">
        <f>'5b'!E27</f>
        <v>Değerlendirme</v>
      </c>
      <c r="V22" s="150">
        <f>IF(U22="","",'5b'!W27)</f>
        <v>0</v>
      </c>
      <c r="W22" s="151">
        <f>IF(U22="","",'5b'!Y27)</f>
        <v>0</v>
      </c>
      <c r="X22" s="152" t="str">
        <f>'6a'!T27</f>
        <v/>
      </c>
      <c r="Y22" s="153" t="str">
        <f>'6b'!E27</f>
        <v>Değerlendirme</v>
      </c>
      <c r="Z22" s="154">
        <f>IF(Y22="","",'6b'!W27)</f>
        <v>0</v>
      </c>
      <c r="AA22" s="155">
        <f>IF(Y22="","",'6b'!Y27)</f>
        <v>0</v>
      </c>
      <c r="AB22" s="148" t="str">
        <f>'7a'!T27</f>
        <v/>
      </c>
      <c r="AC22" s="149" t="str">
        <f>'7b'!E27</f>
        <v>Değerlendirme</v>
      </c>
      <c r="AD22" s="150">
        <f>IF(AC22="","",'7b'!W27)</f>
        <v>0</v>
      </c>
      <c r="AE22" s="151">
        <f>IF(AC22="","",'7b'!Y27)</f>
        <v>0</v>
      </c>
      <c r="AF22" s="275" t="str">
        <f>'8a'!R27</f>
        <v/>
      </c>
      <c r="AG22" s="276" t="str">
        <f>'8b'!E27</f>
        <v>Değerlendirme</v>
      </c>
      <c r="AH22" s="154">
        <f>IF(AG22="","",'8b'!U27)</f>
        <v>0</v>
      </c>
      <c r="AI22" s="155">
        <f>IF(AG22="","",'8b'!W27)</f>
        <v>0</v>
      </c>
      <c r="AJ22" s="148" t="str">
        <f>'9a'!T27</f>
        <v/>
      </c>
      <c r="AK22" s="149" t="str">
        <f>'9b'!E27</f>
        <v>Değerlendirme</v>
      </c>
      <c r="AL22" s="150">
        <f>IF(AK22="","",'9b'!W27)</f>
        <v>0</v>
      </c>
      <c r="AM22" s="151">
        <f>IF(AK22="","",'9b'!Y27)</f>
        <v>0</v>
      </c>
      <c r="AN22" s="152" t="str">
        <f>'10a'!T27</f>
        <v/>
      </c>
      <c r="AO22" s="153" t="str">
        <f>'10b'!E27</f>
        <v>Değerlendirme</v>
      </c>
      <c r="AP22" s="154">
        <f>IF(AO22="","",'10b'!W27)</f>
        <v>0</v>
      </c>
      <c r="AQ22" s="155">
        <f>IF(AO22="","",'10b'!Y27)</f>
        <v>0</v>
      </c>
      <c r="AR22" s="273" t="str">
        <f>'11a'!R27</f>
        <v/>
      </c>
      <c r="AS22" s="274" t="str">
        <f>'11b'!E27</f>
        <v>Değerlendirme</v>
      </c>
      <c r="AT22" s="150">
        <f>IF(AS22="","",'11b'!U27)</f>
        <v>0</v>
      </c>
      <c r="AU22" s="151">
        <f>IF(AS22="","",'11b'!W27)</f>
        <v>0</v>
      </c>
      <c r="AV22" s="152" t="str">
        <f>'12a'!T27</f>
        <v/>
      </c>
      <c r="AW22" s="153" t="str">
        <f>'12b'!E27</f>
        <v>Değerlendirme</v>
      </c>
      <c r="AX22" s="154">
        <f>IF(AW22="","",'12b'!W27)</f>
        <v>0</v>
      </c>
      <c r="AY22" s="155">
        <f>IF(AW22="","",'12b'!Y27)</f>
        <v>0</v>
      </c>
      <c r="AZ22" s="148" t="str">
        <f>'13a'!T27</f>
        <v/>
      </c>
      <c r="BA22" s="149" t="str">
        <f>'13b'!E27</f>
        <v>Değerlendirme</v>
      </c>
      <c r="BB22" s="150">
        <f>IF(BA22="","",'13b'!W27)</f>
        <v>0</v>
      </c>
      <c r="BC22" s="151">
        <f>IF(BA22="","",'13b'!Y27)</f>
        <v>0</v>
      </c>
      <c r="BD22" s="152" t="str">
        <f>'14a'!T27</f>
        <v/>
      </c>
      <c r="BE22" s="153" t="str">
        <f>'14b'!E27</f>
        <v>Değerlendirme</v>
      </c>
      <c r="BF22" s="154">
        <f>IF(BE22="","",'14b'!W27)</f>
        <v>0</v>
      </c>
      <c r="BG22" s="155">
        <f>IF(BE22="","",'14b'!Y27)</f>
        <v>0</v>
      </c>
      <c r="BH22" s="273" t="str">
        <f>'15a'!T27</f>
        <v/>
      </c>
      <c r="BI22" s="274" t="str">
        <f>'15b'!E27</f>
        <v>Değerlendirme</v>
      </c>
      <c r="BJ22" s="150">
        <f>IF(BI22="","",'15b'!W27)</f>
        <v>0</v>
      </c>
      <c r="BK22" s="151">
        <f>IF(BI22="","",'15b'!Y27)</f>
        <v>0</v>
      </c>
      <c r="BL22" s="275" t="str">
        <f>'16a'!T27</f>
        <v/>
      </c>
      <c r="BM22" s="276" t="e">
        <f>#REF!</f>
        <v>#REF!</v>
      </c>
      <c r="BN22" s="154" t="e">
        <f>IF(BM22="","",#REF!)</f>
        <v>#REF!</v>
      </c>
      <c r="BO22" s="155" t="e">
        <f>IF(BM22="","",#REF!)</f>
        <v>#REF!</v>
      </c>
      <c r="BP22" s="156" t="e">
        <f t="shared" si="0"/>
        <v>#REF!</v>
      </c>
      <c r="BQ22" s="157" t="e">
        <f t="shared" si="1"/>
        <v>#REF!</v>
      </c>
      <c r="BR22" s="158" t="e">
        <f>ROUND(SUM(BS22:CH22)/ANASAYFA!$G$21,2)</f>
        <v>#REF!</v>
      </c>
      <c r="BS22" s="159" t="e">
        <f t="shared" si="2"/>
        <v>#REF!</v>
      </c>
      <c r="BT22" s="159">
        <f t="shared" si="3"/>
        <v>0</v>
      </c>
      <c r="BU22" s="159">
        <f t="shared" si="4"/>
        <v>0</v>
      </c>
      <c r="BV22" s="159">
        <f t="shared" si="5"/>
        <v>0</v>
      </c>
      <c r="BW22" s="159">
        <f t="shared" si="6"/>
        <v>0</v>
      </c>
      <c r="BX22" s="159">
        <f t="shared" si="7"/>
        <v>0</v>
      </c>
      <c r="BY22" s="160">
        <f t="shared" si="8"/>
        <v>0</v>
      </c>
      <c r="BZ22" s="160">
        <f t="shared" si="9"/>
        <v>0</v>
      </c>
      <c r="CA22" s="160">
        <f t="shared" si="10"/>
        <v>0</v>
      </c>
      <c r="CB22" s="160">
        <f t="shared" si="11"/>
        <v>0</v>
      </c>
      <c r="CC22" s="160">
        <f t="shared" si="12"/>
        <v>0</v>
      </c>
      <c r="CD22" s="160">
        <f t="shared" si="13"/>
        <v>0</v>
      </c>
      <c r="CE22" s="160">
        <f t="shared" si="14"/>
        <v>0</v>
      </c>
      <c r="CF22" s="160">
        <f t="shared" si="15"/>
        <v>0</v>
      </c>
      <c r="CG22" s="160">
        <f t="shared" si="16"/>
        <v>0</v>
      </c>
      <c r="CH22" s="160" t="e">
        <f t="shared" si="17"/>
        <v>#REF!</v>
      </c>
    </row>
    <row r="23" spans="1:86" ht="12.75" customHeight="1" x14ac:dyDescent="0.2">
      <c r="A23" s="145">
        <f>'1a'!A28</f>
        <v>20</v>
      </c>
      <c r="B23" s="146">
        <f>'1a'!B28</f>
        <v>20</v>
      </c>
      <c r="C23" s="147" t="str">
        <f>'1a'!C28</f>
        <v>ÖZCAN BAKAR</v>
      </c>
      <c r="D23" s="148" t="str">
        <f>'1a'!T28</f>
        <v/>
      </c>
      <c r="E23" s="149" t="str">
        <f>'1b'!E28</f>
        <v>Değerlendirme</v>
      </c>
      <c r="F23" s="150" t="e">
        <f>IF(E23="","",'1b'!#REF!)</f>
        <v>#REF!</v>
      </c>
      <c r="G23" s="151" t="e">
        <f>IF(E23="","",'1b'!#REF!)</f>
        <v>#REF!</v>
      </c>
      <c r="H23" s="275">
        <f>'2b'!D28</f>
        <v>0</v>
      </c>
      <c r="I23" s="153" t="str">
        <f>'2b'!E28</f>
        <v>Değerlendirme</v>
      </c>
      <c r="J23" s="154">
        <f>IF(I23="","",'2b'!W28)</f>
        <v>0</v>
      </c>
      <c r="K23" s="155">
        <f>IF(I23="","",'2b'!Y28)</f>
        <v>0</v>
      </c>
      <c r="L23" s="148" t="str">
        <f>'3b'!E28</f>
        <v>Değerlendirme</v>
      </c>
      <c r="M23" s="149" t="str">
        <f>'3b'!E28</f>
        <v>Değerlendirme</v>
      </c>
      <c r="N23" s="150">
        <f>IF(M23="","",'3b'!W28)</f>
        <v>0</v>
      </c>
      <c r="O23" s="151">
        <f>IF(M23="","",'3b'!Y28)</f>
        <v>0</v>
      </c>
      <c r="P23" s="152" t="str">
        <f>'4a'!T28</f>
        <v/>
      </c>
      <c r="Q23" s="153" t="str">
        <f>'4b'!E28</f>
        <v>Değerlendirme</v>
      </c>
      <c r="R23" s="154">
        <f>IF(Q23="","",'4b'!W28)</f>
        <v>0</v>
      </c>
      <c r="S23" s="155">
        <f>IF(Q23="","",'4b'!Y28)</f>
        <v>0</v>
      </c>
      <c r="T23" s="148" t="str">
        <f>'5a'!T28</f>
        <v/>
      </c>
      <c r="U23" s="149" t="str">
        <f>'5b'!E28</f>
        <v>Değerlendirme</v>
      </c>
      <c r="V23" s="150">
        <f>IF(U23="","",'5b'!W28)</f>
        <v>0</v>
      </c>
      <c r="W23" s="151">
        <f>IF(U23="","",'5b'!Y28)</f>
        <v>0</v>
      </c>
      <c r="X23" s="152" t="str">
        <f>'6a'!T28</f>
        <v/>
      </c>
      <c r="Y23" s="153" t="str">
        <f>'6b'!E28</f>
        <v>Değerlendirme</v>
      </c>
      <c r="Z23" s="154">
        <f>IF(Y23="","",'6b'!W28)</f>
        <v>0</v>
      </c>
      <c r="AA23" s="155">
        <f>IF(Y23="","",'6b'!Y28)</f>
        <v>0</v>
      </c>
      <c r="AB23" s="148" t="str">
        <f>'7a'!T28</f>
        <v/>
      </c>
      <c r="AC23" s="149" t="str">
        <f>'7b'!E28</f>
        <v>Değerlendirme</v>
      </c>
      <c r="AD23" s="150">
        <f>IF(AC23="","",'7b'!W28)</f>
        <v>0</v>
      </c>
      <c r="AE23" s="151">
        <f>IF(AC23="","",'7b'!Y28)</f>
        <v>0</v>
      </c>
      <c r="AF23" s="275" t="str">
        <f>'8a'!R28</f>
        <v/>
      </c>
      <c r="AG23" s="276" t="str">
        <f>'8b'!E28</f>
        <v>Değerlendirme</v>
      </c>
      <c r="AH23" s="154">
        <f>IF(AG23="","",'8b'!U28)</f>
        <v>0</v>
      </c>
      <c r="AI23" s="155">
        <f>IF(AG23="","",'8b'!W28)</f>
        <v>0</v>
      </c>
      <c r="AJ23" s="148" t="str">
        <f>'9a'!T28</f>
        <v/>
      </c>
      <c r="AK23" s="149" t="str">
        <f>'9b'!E28</f>
        <v>Değerlendirme</v>
      </c>
      <c r="AL23" s="150">
        <f>IF(AK23="","",'9b'!W28)</f>
        <v>0</v>
      </c>
      <c r="AM23" s="151">
        <f>IF(AK23="","",'9b'!Y28)</f>
        <v>0</v>
      </c>
      <c r="AN23" s="152" t="str">
        <f>'10a'!T28</f>
        <v/>
      </c>
      <c r="AO23" s="153" t="str">
        <f>'10b'!E28</f>
        <v>Değerlendirme</v>
      </c>
      <c r="AP23" s="154">
        <f>IF(AO23="","",'10b'!W28)</f>
        <v>0</v>
      </c>
      <c r="AQ23" s="155">
        <f>IF(AO23="","",'10b'!Y28)</f>
        <v>0</v>
      </c>
      <c r="AR23" s="273" t="str">
        <f>'11a'!R28</f>
        <v/>
      </c>
      <c r="AS23" s="274" t="str">
        <f>'11b'!E28</f>
        <v>Değerlendirme</v>
      </c>
      <c r="AT23" s="150">
        <f>IF(AS23="","",'11b'!U28)</f>
        <v>0</v>
      </c>
      <c r="AU23" s="151">
        <f>IF(AS23="","",'11b'!W28)</f>
        <v>0</v>
      </c>
      <c r="AV23" s="152" t="str">
        <f>'12a'!T28</f>
        <v/>
      </c>
      <c r="AW23" s="153" t="str">
        <f>'12b'!E28</f>
        <v>Değerlendirme</v>
      </c>
      <c r="AX23" s="154">
        <f>IF(AW23="","",'12b'!W28)</f>
        <v>0</v>
      </c>
      <c r="AY23" s="155">
        <f>IF(AW23="","",'12b'!Y28)</f>
        <v>0</v>
      </c>
      <c r="AZ23" s="148" t="str">
        <f>'13a'!T28</f>
        <v/>
      </c>
      <c r="BA23" s="149" t="str">
        <f>'13b'!E28</f>
        <v>Değerlendirme</v>
      </c>
      <c r="BB23" s="150">
        <f>IF(BA23="","",'13b'!W28)</f>
        <v>0</v>
      </c>
      <c r="BC23" s="151">
        <f>IF(BA23="","",'13b'!Y28)</f>
        <v>0</v>
      </c>
      <c r="BD23" s="152" t="str">
        <f>'14a'!T28</f>
        <v/>
      </c>
      <c r="BE23" s="153" t="str">
        <f>'14b'!E28</f>
        <v>Değerlendirme</v>
      </c>
      <c r="BF23" s="154">
        <f>IF(BE23="","",'14b'!W28)</f>
        <v>0</v>
      </c>
      <c r="BG23" s="155">
        <f>IF(BE23="","",'14b'!Y28)</f>
        <v>0</v>
      </c>
      <c r="BH23" s="273" t="str">
        <f>'15a'!T28</f>
        <v/>
      </c>
      <c r="BI23" s="274" t="str">
        <f>'15b'!E28</f>
        <v>Değerlendirme</v>
      </c>
      <c r="BJ23" s="150">
        <f>IF(BI23="","",'15b'!W28)</f>
        <v>0</v>
      </c>
      <c r="BK23" s="151">
        <f>IF(BI23="","",'15b'!Y28)</f>
        <v>0</v>
      </c>
      <c r="BL23" s="275" t="str">
        <f>'16a'!T28</f>
        <v/>
      </c>
      <c r="BM23" s="276" t="e">
        <f>#REF!</f>
        <v>#REF!</v>
      </c>
      <c r="BN23" s="154" t="e">
        <f>IF(BM23="","",#REF!)</f>
        <v>#REF!</v>
      </c>
      <c r="BO23" s="155" t="e">
        <f>IF(BM23="","",#REF!)</f>
        <v>#REF!</v>
      </c>
      <c r="BP23" s="156" t="e">
        <f t="shared" si="0"/>
        <v>#REF!</v>
      </c>
      <c r="BQ23" s="157" t="e">
        <f t="shared" si="1"/>
        <v>#REF!</v>
      </c>
      <c r="BR23" s="158" t="e">
        <f>ROUND(SUM(BS23:CH23)/ANASAYFA!$G$21,2)</f>
        <v>#REF!</v>
      </c>
      <c r="BS23" s="159" t="e">
        <f t="shared" si="2"/>
        <v>#REF!</v>
      </c>
      <c r="BT23" s="159">
        <f t="shared" si="3"/>
        <v>0</v>
      </c>
      <c r="BU23" s="159">
        <f t="shared" si="4"/>
        <v>0</v>
      </c>
      <c r="BV23" s="159">
        <f t="shared" si="5"/>
        <v>0</v>
      </c>
      <c r="BW23" s="159">
        <f t="shared" si="6"/>
        <v>0</v>
      </c>
      <c r="BX23" s="159">
        <f t="shared" si="7"/>
        <v>0</v>
      </c>
      <c r="BY23" s="160">
        <f t="shared" si="8"/>
        <v>0</v>
      </c>
      <c r="BZ23" s="160">
        <f t="shared" si="9"/>
        <v>0</v>
      </c>
      <c r="CA23" s="160">
        <f t="shared" si="10"/>
        <v>0</v>
      </c>
      <c r="CB23" s="160">
        <f t="shared" si="11"/>
        <v>0</v>
      </c>
      <c r="CC23" s="160">
        <f t="shared" si="12"/>
        <v>0</v>
      </c>
      <c r="CD23" s="160">
        <f t="shared" si="13"/>
        <v>0</v>
      </c>
      <c r="CE23" s="160">
        <f t="shared" si="14"/>
        <v>0</v>
      </c>
      <c r="CF23" s="160">
        <f t="shared" si="15"/>
        <v>0</v>
      </c>
      <c r="CG23" s="160">
        <f t="shared" si="16"/>
        <v>0</v>
      </c>
      <c r="CH23" s="160" t="e">
        <f t="shared" si="17"/>
        <v>#REF!</v>
      </c>
    </row>
    <row r="24" spans="1:86" ht="12.75" customHeight="1" x14ac:dyDescent="0.2">
      <c r="A24" s="145">
        <f>'1a'!A29</f>
        <v>21</v>
      </c>
      <c r="B24" s="146">
        <f>'1a'!B29</f>
        <v>21</v>
      </c>
      <c r="C24" s="147" t="str">
        <f>'1a'!C29</f>
        <v>ÖZLEM UR</v>
      </c>
      <c r="D24" s="148" t="str">
        <f>'1a'!T29</f>
        <v/>
      </c>
      <c r="E24" s="149" t="str">
        <f>'1b'!E29</f>
        <v>Değerlendirme</v>
      </c>
      <c r="F24" s="150" t="e">
        <f>IF(E24="","",'1b'!#REF!)</f>
        <v>#REF!</v>
      </c>
      <c r="G24" s="151" t="e">
        <f>IF(E24="","",'1b'!#REF!)</f>
        <v>#REF!</v>
      </c>
      <c r="H24" s="275">
        <f>'2b'!D29</f>
        <v>0</v>
      </c>
      <c r="I24" s="153" t="str">
        <f>'2b'!E29</f>
        <v>Değerlendirme</v>
      </c>
      <c r="J24" s="154">
        <f>IF(I24="","",'2b'!W29)</f>
        <v>0</v>
      </c>
      <c r="K24" s="155">
        <f>IF(I24="","",'2b'!Y29)</f>
        <v>0</v>
      </c>
      <c r="L24" s="148" t="str">
        <f>'3b'!E29</f>
        <v>Değerlendirme</v>
      </c>
      <c r="M24" s="149" t="str">
        <f>'3b'!E29</f>
        <v>Değerlendirme</v>
      </c>
      <c r="N24" s="150">
        <f>IF(M24="","",'3b'!W29)</f>
        <v>0</v>
      </c>
      <c r="O24" s="151">
        <f>IF(M24="","",'3b'!Y29)</f>
        <v>0</v>
      </c>
      <c r="P24" s="152" t="str">
        <f>'4a'!T29</f>
        <v/>
      </c>
      <c r="Q24" s="153" t="str">
        <f>'4b'!E29</f>
        <v>Değerlendirme</v>
      </c>
      <c r="R24" s="154">
        <f>IF(Q24="","",'4b'!W29)</f>
        <v>0</v>
      </c>
      <c r="S24" s="155">
        <f>IF(Q24="","",'4b'!Y29)</f>
        <v>0</v>
      </c>
      <c r="T24" s="148" t="str">
        <f>'5a'!T29</f>
        <v/>
      </c>
      <c r="U24" s="149" t="str">
        <f>'5b'!E29</f>
        <v>Değerlendirme</v>
      </c>
      <c r="V24" s="150">
        <f>IF(U24="","",'5b'!W29)</f>
        <v>0</v>
      </c>
      <c r="W24" s="151">
        <f>IF(U24="","",'5b'!Y29)</f>
        <v>0</v>
      </c>
      <c r="X24" s="152" t="str">
        <f>'6a'!T29</f>
        <v/>
      </c>
      <c r="Y24" s="153" t="str">
        <f>'6b'!E29</f>
        <v>Değerlendirme</v>
      </c>
      <c r="Z24" s="154">
        <f>IF(Y24="","",'6b'!W29)</f>
        <v>0</v>
      </c>
      <c r="AA24" s="155">
        <f>IF(Y24="","",'6b'!Y29)</f>
        <v>0</v>
      </c>
      <c r="AB24" s="148" t="str">
        <f>'7a'!T29</f>
        <v/>
      </c>
      <c r="AC24" s="149" t="str">
        <f>'7b'!E29</f>
        <v>Değerlendirme</v>
      </c>
      <c r="AD24" s="150">
        <f>IF(AC24="","",'7b'!W29)</f>
        <v>0</v>
      </c>
      <c r="AE24" s="151">
        <f>IF(AC24="","",'7b'!Y29)</f>
        <v>0</v>
      </c>
      <c r="AF24" s="275" t="str">
        <f>'8a'!R29</f>
        <v/>
      </c>
      <c r="AG24" s="276" t="str">
        <f>'8b'!E29</f>
        <v>Değerlendirme</v>
      </c>
      <c r="AH24" s="154">
        <f>IF(AG24="","",'8b'!U29)</f>
        <v>0</v>
      </c>
      <c r="AI24" s="155">
        <f>IF(AG24="","",'8b'!W29)</f>
        <v>0</v>
      </c>
      <c r="AJ24" s="148" t="str">
        <f>'9a'!T29</f>
        <v/>
      </c>
      <c r="AK24" s="149" t="str">
        <f>'9b'!E29</f>
        <v>Değerlendirme</v>
      </c>
      <c r="AL24" s="150">
        <f>IF(AK24="","",'9b'!W29)</f>
        <v>0</v>
      </c>
      <c r="AM24" s="151">
        <f>IF(AK24="","",'9b'!Y29)</f>
        <v>0</v>
      </c>
      <c r="AN24" s="152" t="str">
        <f>'10a'!T29</f>
        <v/>
      </c>
      <c r="AO24" s="153" t="str">
        <f>'10b'!E29</f>
        <v>Değerlendirme</v>
      </c>
      <c r="AP24" s="154">
        <f>IF(AO24="","",'10b'!W29)</f>
        <v>0</v>
      </c>
      <c r="AQ24" s="155">
        <f>IF(AO24="","",'10b'!Y29)</f>
        <v>0</v>
      </c>
      <c r="AR24" s="273" t="str">
        <f>'11a'!R29</f>
        <v/>
      </c>
      <c r="AS24" s="274" t="str">
        <f>'11b'!E29</f>
        <v>Değerlendirme</v>
      </c>
      <c r="AT24" s="150">
        <f>IF(AS24="","",'11b'!U29)</f>
        <v>0</v>
      </c>
      <c r="AU24" s="151">
        <f>IF(AS24="","",'11b'!W29)</f>
        <v>0</v>
      </c>
      <c r="AV24" s="152" t="str">
        <f>'12a'!T29</f>
        <v/>
      </c>
      <c r="AW24" s="153" t="str">
        <f>'12b'!E29</f>
        <v>Değerlendirme</v>
      </c>
      <c r="AX24" s="154">
        <f>IF(AW24="","",'12b'!W29)</f>
        <v>0</v>
      </c>
      <c r="AY24" s="155">
        <f>IF(AW24="","",'12b'!Y29)</f>
        <v>0</v>
      </c>
      <c r="AZ24" s="148" t="str">
        <f>'13a'!T29</f>
        <v/>
      </c>
      <c r="BA24" s="149" t="str">
        <f>'13b'!E29</f>
        <v>Değerlendirme</v>
      </c>
      <c r="BB24" s="150">
        <f>IF(BA24="","",'13b'!W29)</f>
        <v>0</v>
      </c>
      <c r="BC24" s="151">
        <f>IF(BA24="","",'13b'!Y29)</f>
        <v>0</v>
      </c>
      <c r="BD24" s="152" t="str">
        <f>'14a'!T29</f>
        <v/>
      </c>
      <c r="BE24" s="153" t="str">
        <f>'14b'!E29</f>
        <v>Değerlendirme</v>
      </c>
      <c r="BF24" s="154">
        <f>IF(BE24="","",'14b'!W29)</f>
        <v>0</v>
      </c>
      <c r="BG24" s="155">
        <f>IF(BE24="","",'14b'!Y29)</f>
        <v>0</v>
      </c>
      <c r="BH24" s="273" t="str">
        <f>'15a'!T29</f>
        <v/>
      </c>
      <c r="BI24" s="274" t="str">
        <f>'15b'!E29</f>
        <v>Değerlendirme</v>
      </c>
      <c r="BJ24" s="150">
        <f>IF(BI24="","",'15b'!W29)</f>
        <v>0</v>
      </c>
      <c r="BK24" s="151">
        <f>IF(BI24="","",'15b'!Y29)</f>
        <v>0</v>
      </c>
      <c r="BL24" s="275" t="str">
        <f>'16a'!T29</f>
        <v/>
      </c>
      <c r="BM24" s="276" t="e">
        <f>#REF!</f>
        <v>#REF!</v>
      </c>
      <c r="BN24" s="154" t="e">
        <f>IF(BM24="","",#REF!)</f>
        <v>#REF!</v>
      </c>
      <c r="BO24" s="155" t="e">
        <f>IF(BM24="","",#REF!)</f>
        <v>#REF!</v>
      </c>
      <c r="BP24" s="156" t="e">
        <f t="shared" si="0"/>
        <v>#REF!</v>
      </c>
      <c r="BQ24" s="157" t="e">
        <f t="shared" si="1"/>
        <v>#REF!</v>
      </c>
      <c r="BR24" s="158" t="e">
        <f>ROUND(SUM(BS24:CH24)/ANASAYFA!$G$21,2)</f>
        <v>#REF!</v>
      </c>
      <c r="BS24" s="159" t="e">
        <f t="shared" si="2"/>
        <v>#REF!</v>
      </c>
      <c r="BT24" s="159">
        <f t="shared" si="3"/>
        <v>0</v>
      </c>
      <c r="BU24" s="159">
        <f t="shared" si="4"/>
        <v>0</v>
      </c>
      <c r="BV24" s="159">
        <f t="shared" si="5"/>
        <v>0</v>
      </c>
      <c r="BW24" s="159">
        <f t="shared" si="6"/>
        <v>0</v>
      </c>
      <c r="BX24" s="159">
        <f t="shared" si="7"/>
        <v>0</v>
      </c>
      <c r="BY24" s="160">
        <f t="shared" si="8"/>
        <v>0</v>
      </c>
      <c r="BZ24" s="160">
        <f t="shared" si="9"/>
        <v>0</v>
      </c>
      <c r="CA24" s="160">
        <f t="shared" si="10"/>
        <v>0</v>
      </c>
      <c r="CB24" s="160">
        <f t="shared" si="11"/>
        <v>0</v>
      </c>
      <c r="CC24" s="160">
        <f t="shared" si="12"/>
        <v>0</v>
      </c>
      <c r="CD24" s="160">
        <f t="shared" si="13"/>
        <v>0</v>
      </c>
      <c r="CE24" s="160">
        <f t="shared" si="14"/>
        <v>0</v>
      </c>
      <c r="CF24" s="160">
        <f t="shared" si="15"/>
        <v>0</v>
      </c>
      <c r="CG24" s="160">
        <f t="shared" si="16"/>
        <v>0</v>
      </c>
      <c r="CH24" s="160" t="e">
        <f t="shared" si="17"/>
        <v>#REF!</v>
      </c>
    </row>
    <row r="25" spans="1:86" ht="12.75" customHeight="1" x14ac:dyDescent="0.2">
      <c r="A25" s="145">
        <f>'1a'!A30</f>
        <v>22</v>
      </c>
      <c r="B25" s="146">
        <f>'1a'!B30</f>
        <v>22</v>
      </c>
      <c r="C25" s="147" t="str">
        <f>'1a'!C30</f>
        <v>BÜŞRA BÜYÜKOK</v>
      </c>
      <c r="D25" s="148" t="str">
        <f>'1a'!T30</f>
        <v/>
      </c>
      <c r="E25" s="149" t="str">
        <f>'1b'!E30</f>
        <v>Değerlendirme</v>
      </c>
      <c r="F25" s="150" t="e">
        <f>IF(E25="","",'1b'!#REF!)</f>
        <v>#REF!</v>
      </c>
      <c r="G25" s="151" t="e">
        <f>IF(E25="","",'1b'!#REF!)</f>
        <v>#REF!</v>
      </c>
      <c r="H25" s="275">
        <f>'2b'!D30</f>
        <v>0</v>
      </c>
      <c r="I25" s="153" t="str">
        <f>'2b'!E30</f>
        <v>Değerlendirme</v>
      </c>
      <c r="J25" s="154">
        <f>IF(I25="","",'2b'!W30)</f>
        <v>0</v>
      </c>
      <c r="K25" s="155">
        <f>IF(I25="","",'2b'!Y30)</f>
        <v>0</v>
      </c>
      <c r="L25" s="148" t="str">
        <f>'3b'!E30</f>
        <v>Değerlendirme</v>
      </c>
      <c r="M25" s="149" t="str">
        <f>'3b'!E30</f>
        <v>Değerlendirme</v>
      </c>
      <c r="N25" s="150">
        <f>IF(M25="","",'3b'!W30)</f>
        <v>0</v>
      </c>
      <c r="O25" s="151">
        <f>IF(M25="","",'3b'!Y30)</f>
        <v>0</v>
      </c>
      <c r="P25" s="152" t="str">
        <f>'4a'!T30</f>
        <v/>
      </c>
      <c r="Q25" s="153" t="str">
        <f>'4b'!E30</f>
        <v>Değerlendirme</v>
      </c>
      <c r="R25" s="154">
        <f>IF(Q25="","",'4b'!W30)</f>
        <v>0</v>
      </c>
      <c r="S25" s="155">
        <f>IF(Q25="","",'4b'!Y30)</f>
        <v>0</v>
      </c>
      <c r="T25" s="148" t="str">
        <f>'5a'!T30</f>
        <v/>
      </c>
      <c r="U25" s="149" t="str">
        <f>'5b'!E30</f>
        <v>Değerlendirme</v>
      </c>
      <c r="V25" s="150">
        <f>IF(U25="","",'5b'!W30)</f>
        <v>0</v>
      </c>
      <c r="W25" s="151">
        <f>IF(U25="","",'5b'!Y30)</f>
        <v>0</v>
      </c>
      <c r="X25" s="152" t="str">
        <f>'6a'!T30</f>
        <v/>
      </c>
      <c r="Y25" s="153" t="str">
        <f>'6b'!E30</f>
        <v>Değerlendirme</v>
      </c>
      <c r="Z25" s="154">
        <f>IF(Y25="","",'6b'!W30)</f>
        <v>0</v>
      </c>
      <c r="AA25" s="155">
        <f>IF(Y25="","",'6b'!Y30)</f>
        <v>0</v>
      </c>
      <c r="AB25" s="148" t="str">
        <f>'7a'!T30</f>
        <v/>
      </c>
      <c r="AC25" s="149" t="str">
        <f>'7b'!E30</f>
        <v>Değerlendirme</v>
      </c>
      <c r="AD25" s="150">
        <f>IF(AC25="","",'7b'!W30)</f>
        <v>0</v>
      </c>
      <c r="AE25" s="151">
        <f>IF(AC25="","",'7b'!Y30)</f>
        <v>0</v>
      </c>
      <c r="AF25" s="275" t="str">
        <f>'8a'!R30</f>
        <v/>
      </c>
      <c r="AG25" s="276" t="str">
        <f>'8b'!E30</f>
        <v>Değerlendirme</v>
      </c>
      <c r="AH25" s="154">
        <f>IF(AG25="","",'8b'!U30)</f>
        <v>0</v>
      </c>
      <c r="AI25" s="155">
        <f>IF(AG25="","",'8b'!W30)</f>
        <v>0</v>
      </c>
      <c r="AJ25" s="148" t="str">
        <f>'9a'!T30</f>
        <v/>
      </c>
      <c r="AK25" s="149" t="str">
        <f>'9b'!E30</f>
        <v>Değerlendirme</v>
      </c>
      <c r="AL25" s="150">
        <f>IF(AK25="","",'9b'!W30)</f>
        <v>0</v>
      </c>
      <c r="AM25" s="151">
        <f>IF(AK25="","",'9b'!Y30)</f>
        <v>0</v>
      </c>
      <c r="AN25" s="152" t="str">
        <f>'10a'!T30</f>
        <v/>
      </c>
      <c r="AO25" s="153" t="str">
        <f>'10b'!E30</f>
        <v>Değerlendirme</v>
      </c>
      <c r="AP25" s="154">
        <f>IF(AO25="","",'10b'!W30)</f>
        <v>0</v>
      </c>
      <c r="AQ25" s="155">
        <f>IF(AO25="","",'10b'!Y30)</f>
        <v>0</v>
      </c>
      <c r="AR25" s="273" t="str">
        <f>'11a'!R30</f>
        <v/>
      </c>
      <c r="AS25" s="274" t="str">
        <f>'11b'!E30</f>
        <v>Değerlendirme</v>
      </c>
      <c r="AT25" s="150">
        <f>IF(AS25="","",'11b'!U30)</f>
        <v>0</v>
      </c>
      <c r="AU25" s="151">
        <f>IF(AS25="","",'11b'!W30)</f>
        <v>0</v>
      </c>
      <c r="AV25" s="152" t="str">
        <f>'12a'!T30</f>
        <v/>
      </c>
      <c r="AW25" s="153" t="str">
        <f>'12b'!E30</f>
        <v>Değerlendirme</v>
      </c>
      <c r="AX25" s="154">
        <f>IF(AW25="","",'12b'!W30)</f>
        <v>0</v>
      </c>
      <c r="AY25" s="155">
        <f>IF(AW25="","",'12b'!Y30)</f>
        <v>0</v>
      </c>
      <c r="AZ25" s="148" t="str">
        <f>'13a'!T30</f>
        <v/>
      </c>
      <c r="BA25" s="149" t="str">
        <f>'13b'!E30</f>
        <v>Değerlendirme</v>
      </c>
      <c r="BB25" s="150">
        <f>IF(BA25="","",'13b'!W30)</f>
        <v>0</v>
      </c>
      <c r="BC25" s="151">
        <f>IF(BA25="","",'13b'!Y30)</f>
        <v>0</v>
      </c>
      <c r="BD25" s="152" t="str">
        <f>'14a'!T30</f>
        <v/>
      </c>
      <c r="BE25" s="153" t="str">
        <f>'14b'!E30</f>
        <v>Değerlendirme</v>
      </c>
      <c r="BF25" s="154">
        <f>IF(BE25="","",'14b'!W30)</f>
        <v>0</v>
      </c>
      <c r="BG25" s="155">
        <f>IF(BE25="","",'14b'!Y30)</f>
        <v>0</v>
      </c>
      <c r="BH25" s="273" t="str">
        <f>'15a'!T30</f>
        <v/>
      </c>
      <c r="BI25" s="274" t="str">
        <f>'15b'!E30</f>
        <v>Değerlendirme</v>
      </c>
      <c r="BJ25" s="150">
        <f>IF(BI25="","",'15b'!W30)</f>
        <v>0</v>
      </c>
      <c r="BK25" s="151">
        <f>IF(BI25="","",'15b'!Y30)</f>
        <v>0</v>
      </c>
      <c r="BL25" s="275" t="str">
        <f>'16a'!T30</f>
        <v/>
      </c>
      <c r="BM25" s="276" t="e">
        <f>#REF!</f>
        <v>#REF!</v>
      </c>
      <c r="BN25" s="154" t="e">
        <f>IF(BM25="","",#REF!)</f>
        <v>#REF!</v>
      </c>
      <c r="BO25" s="155" t="e">
        <f>IF(BM25="","",#REF!)</f>
        <v>#REF!</v>
      </c>
      <c r="BP25" s="156" t="e">
        <f t="shared" si="0"/>
        <v>#REF!</v>
      </c>
      <c r="BQ25" s="157" t="e">
        <f t="shared" si="1"/>
        <v>#REF!</v>
      </c>
      <c r="BR25" s="158" t="e">
        <f>ROUND(SUM(BS25:CH25)/ANASAYFA!$G$21,2)</f>
        <v>#REF!</v>
      </c>
      <c r="BS25" s="159" t="e">
        <f t="shared" si="2"/>
        <v>#REF!</v>
      </c>
      <c r="BT25" s="159">
        <f t="shared" si="3"/>
        <v>0</v>
      </c>
      <c r="BU25" s="159">
        <f t="shared" si="4"/>
        <v>0</v>
      </c>
      <c r="BV25" s="159">
        <f t="shared" si="5"/>
        <v>0</v>
      </c>
      <c r="BW25" s="159">
        <f t="shared" si="6"/>
        <v>0</v>
      </c>
      <c r="BX25" s="159">
        <f t="shared" si="7"/>
        <v>0</v>
      </c>
      <c r="BY25" s="160">
        <f t="shared" si="8"/>
        <v>0</v>
      </c>
      <c r="BZ25" s="160">
        <f t="shared" si="9"/>
        <v>0</v>
      </c>
      <c r="CA25" s="160">
        <f t="shared" si="10"/>
        <v>0</v>
      </c>
      <c r="CB25" s="160">
        <f t="shared" si="11"/>
        <v>0</v>
      </c>
      <c r="CC25" s="160">
        <f t="shared" si="12"/>
        <v>0</v>
      </c>
      <c r="CD25" s="160">
        <f t="shared" si="13"/>
        <v>0</v>
      </c>
      <c r="CE25" s="160">
        <f t="shared" si="14"/>
        <v>0</v>
      </c>
      <c r="CF25" s="160">
        <f t="shared" si="15"/>
        <v>0</v>
      </c>
      <c r="CG25" s="160">
        <f t="shared" si="16"/>
        <v>0</v>
      </c>
      <c r="CH25" s="160" t="e">
        <f t="shared" si="17"/>
        <v>#REF!</v>
      </c>
    </row>
    <row r="26" spans="1:86" ht="12.75" customHeight="1" x14ac:dyDescent="0.2">
      <c r="A26" s="145">
        <f>'1a'!A31</f>
        <v>23</v>
      </c>
      <c r="B26" s="146">
        <f>'1a'!B31</f>
        <v>23</v>
      </c>
      <c r="C26" s="147" t="str">
        <f>'1a'!C31</f>
        <v>ELİF TOK</v>
      </c>
      <c r="D26" s="148" t="str">
        <f>'1a'!T31</f>
        <v/>
      </c>
      <c r="E26" s="149" t="str">
        <f>'1b'!E31</f>
        <v>Değerlendirme</v>
      </c>
      <c r="F26" s="150" t="e">
        <f>IF(E26="","",'1b'!#REF!)</f>
        <v>#REF!</v>
      </c>
      <c r="G26" s="151" t="e">
        <f>IF(E26="","",'1b'!#REF!)</f>
        <v>#REF!</v>
      </c>
      <c r="H26" s="275">
        <f>'2b'!D31</f>
        <v>0</v>
      </c>
      <c r="I26" s="153" t="str">
        <f>'2b'!E31</f>
        <v>Değerlendirme</v>
      </c>
      <c r="J26" s="154">
        <f>IF(I26="","",'2b'!W31)</f>
        <v>0</v>
      </c>
      <c r="K26" s="155">
        <f>IF(I26="","",'2b'!Y31)</f>
        <v>0</v>
      </c>
      <c r="L26" s="148" t="str">
        <f>'3b'!E31</f>
        <v>Değerlendirme</v>
      </c>
      <c r="M26" s="149" t="str">
        <f>'3b'!E31</f>
        <v>Değerlendirme</v>
      </c>
      <c r="N26" s="150">
        <f>IF(M26="","",'3b'!W31)</f>
        <v>0</v>
      </c>
      <c r="O26" s="151">
        <f>IF(M26="","",'3b'!Y31)</f>
        <v>0</v>
      </c>
      <c r="P26" s="152" t="str">
        <f>'4a'!T31</f>
        <v/>
      </c>
      <c r="Q26" s="153" t="str">
        <f>'4b'!E31</f>
        <v>Değerlendirme</v>
      </c>
      <c r="R26" s="154">
        <f>IF(Q26="","",'4b'!W31)</f>
        <v>0</v>
      </c>
      <c r="S26" s="155">
        <f>IF(Q26="","",'4b'!Y31)</f>
        <v>0</v>
      </c>
      <c r="T26" s="148" t="str">
        <f>'5a'!T31</f>
        <v/>
      </c>
      <c r="U26" s="149" t="str">
        <f>'5b'!E31</f>
        <v>Değerlendirme</v>
      </c>
      <c r="V26" s="150">
        <f>IF(U26="","",'5b'!W31)</f>
        <v>0</v>
      </c>
      <c r="W26" s="151">
        <f>IF(U26="","",'5b'!Y31)</f>
        <v>0</v>
      </c>
      <c r="X26" s="152" t="str">
        <f>'6a'!T31</f>
        <v/>
      </c>
      <c r="Y26" s="153" t="str">
        <f>'6b'!E31</f>
        <v>Değerlendirme</v>
      </c>
      <c r="Z26" s="154">
        <f>IF(Y26="","",'6b'!W31)</f>
        <v>0</v>
      </c>
      <c r="AA26" s="155">
        <f>IF(Y26="","",'6b'!Y31)</f>
        <v>0</v>
      </c>
      <c r="AB26" s="148" t="str">
        <f>'7a'!T31</f>
        <v/>
      </c>
      <c r="AC26" s="149" t="str">
        <f>'7b'!E31</f>
        <v>Değerlendirme</v>
      </c>
      <c r="AD26" s="150">
        <f>IF(AC26="","",'7b'!W31)</f>
        <v>0</v>
      </c>
      <c r="AE26" s="151">
        <f>IF(AC26="","",'7b'!Y31)</f>
        <v>0</v>
      </c>
      <c r="AF26" s="275" t="str">
        <f>'8a'!R31</f>
        <v/>
      </c>
      <c r="AG26" s="276" t="str">
        <f>'8b'!E31</f>
        <v>Değerlendirme</v>
      </c>
      <c r="AH26" s="154">
        <f>IF(AG26="","",'8b'!U31)</f>
        <v>0</v>
      </c>
      <c r="AI26" s="155">
        <f>IF(AG26="","",'8b'!W31)</f>
        <v>0</v>
      </c>
      <c r="AJ26" s="148" t="str">
        <f>'9a'!T31</f>
        <v/>
      </c>
      <c r="AK26" s="149" t="str">
        <f>'9b'!E31</f>
        <v>Değerlendirme</v>
      </c>
      <c r="AL26" s="150">
        <f>IF(AK26="","",'9b'!W31)</f>
        <v>0</v>
      </c>
      <c r="AM26" s="151">
        <f>IF(AK26="","",'9b'!Y31)</f>
        <v>0</v>
      </c>
      <c r="AN26" s="152" t="str">
        <f>'10a'!T31</f>
        <v/>
      </c>
      <c r="AO26" s="153" t="str">
        <f>'10b'!E31</f>
        <v>Değerlendirme</v>
      </c>
      <c r="AP26" s="154">
        <f>IF(AO26="","",'10b'!W31)</f>
        <v>0</v>
      </c>
      <c r="AQ26" s="155">
        <f>IF(AO26="","",'10b'!Y31)</f>
        <v>0</v>
      </c>
      <c r="AR26" s="273" t="str">
        <f>'11a'!R31</f>
        <v/>
      </c>
      <c r="AS26" s="274" t="str">
        <f>'11b'!E31</f>
        <v>Değerlendirme</v>
      </c>
      <c r="AT26" s="150">
        <f>IF(AS26="","",'11b'!U31)</f>
        <v>0</v>
      </c>
      <c r="AU26" s="151">
        <f>IF(AS26="","",'11b'!W31)</f>
        <v>0</v>
      </c>
      <c r="AV26" s="152" t="str">
        <f>'12a'!T31</f>
        <v/>
      </c>
      <c r="AW26" s="153" t="str">
        <f>'12b'!E31</f>
        <v>Değerlendirme</v>
      </c>
      <c r="AX26" s="154">
        <f>IF(AW26="","",'12b'!W31)</f>
        <v>0</v>
      </c>
      <c r="AY26" s="155">
        <f>IF(AW26="","",'12b'!Y31)</f>
        <v>0</v>
      </c>
      <c r="AZ26" s="148" t="str">
        <f>'13a'!T31</f>
        <v/>
      </c>
      <c r="BA26" s="149" t="str">
        <f>'13b'!E31</f>
        <v>Değerlendirme</v>
      </c>
      <c r="BB26" s="150">
        <f>IF(BA26="","",'13b'!W31)</f>
        <v>0</v>
      </c>
      <c r="BC26" s="151">
        <f>IF(BA26="","",'13b'!Y31)</f>
        <v>0</v>
      </c>
      <c r="BD26" s="152" t="str">
        <f>'14a'!T31</f>
        <v/>
      </c>
      <c r="BE26" s="153" t="str">
        <f>'14b'!E31</f>
        <v>Değerlendirme</v>
      </c>
      <c r="BF26" s="154">
        <f>IF(BE26="","",'14b'!W31)</f>
        <v>0</v>
      </c>
      <c r="BG26" s="155">
        <f>IF(BE26="","",'14b'!Y31)</f>
        <v>0</v>
      </c>
      <c r="BH26" s="273" t="str">
        <f>'15a'!T31</f>
        <v/>
      </c>
      <c r="BI26" s="274" t="str">
        <f>'15b'!E31</f>
        <v>Değerlendirme</v>
      </c>
      <c r="BJ26" s="150">
        <f>IF(BI26="","",'15b'!W31)</f>
        <v>0</v>
      </c>
      <c r="BK26" s="151">
        <f>IF(BI26="","",'15b'!Y31)</f>
        <v>0</v>
      </c>
      <c r="BL26" s="275" t="str">
        <f>'16a'!T31</f>
        <v/>
      </c>
      <c r="BM26" s="276" t="e">
        <f>#REF!</f>
        <v>#REF!</v>
      </c>
      <c r="BN26" s="154" t="e">
        <f>IF(BM26="","",#REF!)</f>
        <v>#REF!</v>
      </c>
      <c r="BO26" s="155" t="e">
        <f>IF(BM26="","",#REF!)</f>
        <v>#REF!</v>
      </c>
      <c r="BP26" s="156" t="e">
        <f t="shared" si="0"/>
        <v>#REF!</v>
      </c>
      <c r="BQ26" s="157" t="e">
        <f t="shared" si="1"/>
        <v>#REF!</v>
      </c>
      <c r="BR26" s="158" t="e">
        <f>ROUND(SUM(BS26:CH26)/ANASAYFA!$G$21,2)</f>
        <v>#REF!</v>
      </c>
      <c r="BS26" s="159" t="e">
        <f t="shared" si="2"/>
        <v>#REF!</v>
      </c>
      <c r="BT26" s="159">
        <f t="shared" si="3"/>
        <v>0</v>
      </c>
      <c r="BU26" s="159">
        <f t="shared" si="4"/>
        <v>0</v>
      </c>
      <c r="BV26" s="159">
        <f t="shared" si="5"/>
        <v>0</v>
      </c>
      <c r="BW26" s="159">
        <f t="shared" si="6"/>
        <v>0</v>
      </c>
      <c r="BX26" s="159">
        <f t="shared" si="7"/>
        <v>0</v>
      </c>
      <c r="BY26" s="160">
        <f t="shared" si="8"/>
        <v>0</v>
      </c>
      <c r="BZ26" s="160">
        <f t="shared" si="9"/>
        <v>0</v>
      </c>
      <c r="CA26" s="160">
        <f t="shared" si="10"/>
        <v>0</v>
      </c>
      <c r="CB26" s="160">
        <f t="shared" si="11"/>
        <v>0</v>
      </c>
      <c r="CC26" s="160">
        <f t="shared" si="12"/>
        <v>0</v>
      </c>
      <c r="CD26" s="160">
        <f t="shared" si="13"/>
        <v>0</v>
      </c>
      <c r="CE26" s="160">
        <f t="shared" si="14"/>
        <v>0</v>
      </c>
      <c r="CF26" s="160">
        <f t="shared" si="15"/>
        <v>0</v>
      </c>
      <c r="CG26" s="160">
        <f t="shared" si="16"/>
        <v>0</v>
      </c>
      <c r="CH26" s="160" t="e">
        <f t="shared" si="17"/>
        <v>#REF!</v>
      </c>
    </row>
    <row r="27" spans="1:86" ht="12.75" customHeight="1" x14ac:dyDescent="0.2">
      <c r="A27" s="145">
        <f>'1a'!A32</f>
        <v>24</v>
      </c>
      <c r="B27" s="146">
        <f>'1a'!B32</f>
        <v>24</v>
      </c>
      <c r="C27" s="147" t="str">
        <f>'1a'!C32</f>
        <v>ELİF GÖL</v>
      </c>
      <c r="D27" s="148" t="str">
        <f>'1a'!T32</f>
        <v/>
      </c>
      <c r="E27" s="149" t="str">
        <f>'1b'!E32</f>
        <v>Değerlendirme</v>
      </c>
      <c r="F27" s="150" t="e">
        <f>IF(E27="","",'1b'!#REF!)</f>
        <v>#REF!</v>
      </c>
      <c r="G27" s="151" t="e">
        <f>IF(E27="","",'1b'!#REF!)</f>
        <v>#REF!</v>
      </c>
      <c r="H27" s="275">
        <f>'2b'!D32</f>
        <v>0</v>
      </c>
      <c r="I27" s="153" t="str">
        <f>'2b'!E32</f>
        <v>Değerlendirme</v>
      </c>
      <c r="J27" s="154">
        <f>IF(I27="","",'2b'!W32)</f>
        <v>0</v>
      </c>
      <c r="K27" s="155">
        <f>IF(I27="","",'2b'!Y32)</f>
        <v>0</v>
      </c>
      <c r="L27" s="148" t="str">
        <f>'3b'!E32</f>
        <v>Değerlendirme</v>
      </c>
      <c r="M27" s="149" t="str">
        <f>'3b'!E32</f>
        <v>Değerlendirme</v>
      </c>
      <c r="N27" s="150">
        <f>IF(M27="","",'3b'!W32)</f>
        <v>0</v>
      </c>
      <c r="O27" s="151">
        <f>IF(M27="","",'3b'!Y32)</f>
        <v>0</v>
      </c>
      <c r="P27" s="152" t="str">
        <f>'4a'!T32</f>
        <v/>
      </c>
      <c r="Q27" s="153" t="str">
        <f>'4b'!E32</f>
        <v>Değerlendirme</v>
      </c>
      <c r="R27" s="154">
        <f>IF(Q27="","",'4b'!W32)</f>
        <v>0</v>
      </c>
      <c r="S27" s="155">
        <f>IF(Q27="","",'4b'!Y32)</f>
        <v>0</v>
      </c>
      <c r="T27" s="148" t="str">
        <f>'5a'!T32</f>
        <v/>
      </c>
      <c r="U27" s="149" t="str">
        <f>'5b'!E32</f>
        <v>Değerlendirme</v>
      </c>
      <c r="V27" s="150">
        <f>IF(U27="","",'5b'!W32)</f>
        <v>0</v>
      </c>
      <c r="W27" s="151">
        <f>IF(U27="","",'5b'!Y32)</f>
        <v>0</v>
      </c>
      <c r="X27" s="152" t="str">
        <f>'6a'!T32</f>
        <v/>
      </c>
      <c r="Y27" s="153" t="str">
        <f>'6b'!E32</f>
        <v>Değerlendirme</v>
      </c>
      <c r="Z27" s="154">
        <f>IF(Y27="","",'6b'!W32)</f>
        <v>0</v>
      </c>
      <c r="AA27" s="155">
        <f>IF(Y27="","",'6b'!Y32)</f>
        <v>0</v>
      </c>
      <c r="AB27" s="148" t="str">
        <f>'7a'!T32</f>
        <v/>
      </c>
      <c r="AC27" s="149" t="str">
        <f>'7b'!E32</f>
        <v>Değerlendirme</v>
      </c>
      <c r="AD27" s="150">
        <f>IF(AC27="","",'7b'!W32)</f>
        <v>0</v>
      </c>
      <c r="AE27" s="151">
        <f>IF(AC27="","",'7b'!Y32)</f>
        <v>0</v>
      </c>
      <c r="AF27" s="275" t="str">
        <f>'8a'!R32</f>
        <v/>
      </c>
      <c r="AG27" s="276" t="str">
        <f>'8b'!E32</f>
        <v>Değerlendirme</v>
      </c>
      <c r="AH27" s="154">
        <f>IF(AG27="","",'8b'!U32)</f>
        <v>0</v>
      </c>
      <c r="AI27" s="155">
        <f>IF(AG27="","",'8b'!W32)</f>
        <v>0</v>
      </c>
      <c r="AJ27" s="148" t="str">
        <f>'9a'!T32</f>
        <v/>
      </c>
      <c r="AK27" s="149" t="str">
        <f>'9b'!E32</f>
        <v>Değerlendirme</v>
      </c>
      <c r="AL27" s="150">
        <f>IF(AK27="","",'9b'!W32)</f>
        <v>0</v>
      </c>
      <c r="AM27" s="151">
        <f>IF(AK27="","",'9b'!Y32)</f>
        <v>0</v>
      </c>
      <c r="AN27" s="152" t="str">
        <f>'10a'!T32</f>
        <v/>
      </c>
      <c r="AO27" s="153" t="str">
        <f>'10b'!E32</f>
        <v>Değerlendirme</v>
      </c>
      <c r="AP27" s="154">
        <f>IF(AO27="","",'10b'!W32)</f>
        <v>0</v>
      </c>
      <c r="AQ27" s="155">
        <f>IF(AO27="","",'10b'!Y32)</f>
        <v>0</v>
      </c>
      <c r="AR27" s="273" t="str">
        <f>'11a'!R32</f>
        <v/>
      </c>
      <c r="AS27" s="274" t="str">
        <f>'11b'!E32</f>
        <v>Değerlendirme</v>
      </c>
      <c r="AT27" s="150">
        <f>IF(AS27="","",'11b'!U32)</f>
        <v>0</v>
      </c>
      <c r="AU27" s="151">
        <f>IF(AS27="","",'11b'!W32)</f>
        <v>0</v>
      </c>
      <c r="AV27" s="152" t="str">
        <f>'12a'!T32</f>
        <v/>
      </c>
      <c r="AW27" s="153" t="str">
        <f>'12b'!E32</f>
        <v>Değerlendirme</v>
      </c>
      <c r="AX27" s="154">
        <f>IF(AW27="","",'12b'!W32)</f>
        <v>0</v>
      </c>
      <c r="AY27" s="155">
        <f>IF(AW27="","",'12b'!Y32)</f>
        <v>0</v>
      </c>
      <c r="AZ27" s="148" t="str">
        <f>'13a'!T32</f>
        <v/>
      </c>
      <c r="BA27" s="149" t="str">
        <f>'13b'!E32</f>
        <v>Değerlendirme</v>
      </c>
      <c r="BB27" s="150">
        <f>IF(BA27="","",'13b'!W32)</f>
        <v>0</v>
      </c>
      <c r="BC27" s="151">
        <f>IF(BA27="","",'13b'!Y32)</f>
        <v>0</v>
      </c>
      <c r="BD27" s="152" t="str">
        <f>'14a'!T32</f>
        <v/>
      </c>
      <c r="BE27" s="153" t="str">
        <f>'14b'!E32</f>
        <v>Değerlendirme</v>
      </c>
      <c r="BF27" s="154">
        <f>IF(BE27="","",'14b'!W32)</f>
        <v>0</v>
      </c>
      <c r="BG27" s="155">
        <f>IF(BE27="","",'14b'!Y32)</f>
        <v>0</v>
      </c>
      <c r="BH27" s="273" t="str">
        <f>'15a'!T32</f>
        <v/>
      </c>
      <c r="BI27" s="274" t="str">
        <f>'15b'!E32</f>
        <v>Değerlendirme</v>
      </c>
      <c r="BJ27" s="150">
        <f>IF(BI27="","",'15b'!W32)</f>
        <v>0</v>
      </c>
      <c r="BK27" s="151">
        <f>IF(BI27="","",'15b'!Y32)</f>
        <v>0</v>
      </c>
      <c r="BL27" s="275" t="str">
        <f>'16a'!T32</f>
        <v/>
      </c>
      <c r="BM27" s="276" t="e">
        <f>#REF!</f>
        <v>#REF!</v>
      </c>
      <c r="BN27" s="154" t="e">
        <f>IF(BM27="","",#REF!)</f>
        <v>#REF!</v>
      </c>
      <c r="BO27" s="155" t="e">
        <f>IF(BM27="","",#REF!)</f>
        <v>#REF!</v>
      </c>
      <c r="BP27" s="156" t="e">
        <f t="shared" si="0"/>
        <v>#REF!</v>
      </c>
      <c r="BQ27" s="157" t="e">
        <f t="shared" si="1"/>
        <v>#REF!</v>
      </c>
      <c r="BR27" s="158" t="e">
        <f>ROUND(SUM(BS27:CH27)/ANASAYFA!$G$21,2)</f>
        <v>#REF!</v>
      </c>
      <c r="BS27" s="159" t="e">
        <f t="shared" si="2"/>
        <v>#REF!</v>
      </c>
      <c r="BT27" s="159">
        <f t="shared" si="3"/>
        <v>0</v>
      </c>
      <c r="BU27" s="159">
        <f t="shared" si="4"/>
        <v>0</v>
      </c>
      <c r="BV27" s="159">
        <f t="shared" si="5"/>
        <v>0</v>
      </c>
      <c r="BW27" s="159">
        <f t="shared" si="6"/>
        <v>0</v>
      </c>
      <c r="BX27" s="159">
        <f t="shared" si="7"/>
        <v>0</v>
      </c>
      <c r="BY27" s="160">
        <f t="shared" si="8"/>
        <v>0</v>
      </c>
      <c r="BZ27" s="160">
        <f t="shared" si="9"/>
        <v>0</v>
      </c>
      <c r="CA27" s="160">
        <f t="shared" si="10"/>
        <v>0</v>
      </c>
      <c r="CB27" s="160">
        <f t="shared" si="11"/>
        <v>0</v>
      </c>
      <c r="CC27" s="160">
        <f t="shared" si="12"/>
        <v>0</v>
      </c>
      <c r="CD27" s="160">
        <f t="shared" si="13"/>
        <v>0</v>
      </c>
      <c r="CE27" s="160">
        <f t="shared" si="14"/>
        <v>0</v>
      </c>
      <c r="CF27" s="160">
        <f t="shared" si="15"/>
        <v>0</v>
      </c>
      <c r="CG27" s="160">
        <f t="shared" si="16"/>
        <v>0</v>
      </c>
      <c r="CH27" s="160" t="e">
        <f t="shared" si="17"/>
        <v>#REF!</v>
      </c>
    </row>
    <row r="28" spans="1:86" ht="12.75" customHeight="1" x14ac:dyDescent="0.2">
      <c r="A28" s="145">
        <f>'1a'!A33</f>
        <v>25</v>
      </c>
      <c r="B28" s="146">
        <f>'1a'!B33</f>
        <v>25</v>
      </c>
      <c r="C28" s="147" t="str">
        <f>'1a'!C33</f>
        <v>SUNA TOK</v>
      </c>
      <c r="D28" s="148" t="str">
        <f>'1a'!T33</f>
        <v/>
      </c>
      <c r="E28" s="149" t="str">
        <f>'1b'!E33</f>
        <v>Değerlendirme</v>
      </c>
      <c r="F28" s="150" t="e">
        <f>IF(E28="","",'1b'!#REF!)</f>
        <v>#REF!</v>
      </c>
      <c r="G28" s="151" t="e">
        <f>IF(E28="","",'1b'!#REF!)</f>
        <v>#REF!</v>
      </c>
      <c r="H28" s="275">
        <f>'2b'!D33</f>
        <v>0</v>
      </c>
      <c r="I28" s="153" t="str">
        <f>'2b'!E33</f>
        <v>Değerlendirme</v>
      </c>
      <c r="J28" s="154">
        <f>IF(I28="","",'2b'!W33)</f>
        <v>0</v>
      </c>
      <c r="K28" s="155">
        <f>IF(I28="","",'2b'!Y33)</f>
        <v>0</v>
      </c>
      <c r="L28" s="148" t="str">
        <f>'3b'!E33</f>
        <v>Değerlendirme</v>
      </c>
      <c r="M28" s="149" t="str">
        <f>'3b'!E33</f>
        <v>Değerlendirme</v>
      </c>
      <c r="N28" s="150">
        <f>IF(M28="","",'3b'!W33)</f>
        <v>0</v>
      </c>
      <c r="O28" s="151">
        <f>IF(M28="","",'3b'!Y33)</f>
        <v>0</v>
      </c>
      <c r="P28" s="152" t="str">
        <f>'4a'!T33</f>
        <v/>
      </c>
      <c r="Q28" s="153" t="str">
        <f>'4b'!E33</f>
        <v>Değerlendirme</v>
      </c>
      <c r="R28" s="154">
        <f>IF(Q28="","",'4b'!W33)</f>
        <v>0</v>
      </c>
      <c r="S28" s="155">
        <f>IF(Q28="","",'4b'!Y33)</f>
        <v>0</v>
      </c>
      <c r="T28" s="148" t="str">
        <f>'5a'!T33</f>
        <v/>
      </c>
      <c r="U28" s="149" t="str">
        <f>'5b'!E33</f>
        <v>Değerlendirme</v>
      </c>
      <c r="V28" s="150">
        <f>IF(U28="","",'5b'!W33)</f>
        <v>0</v>
      </c>
      <c r="W28" s="151">
        <f>IF(U28="","",'5b'!Y33)</f>
        <v>0</v>
      </c>
      <c r="X28" s="152" t="str">
        <f>'6a'!T33</f>
        <v/>
      </c>
      <c r="Y28" s="153" t="str">
        <f>'6b'!E33</f>
        <v>Değerlendirme</v>
      </c>
      <c r="Z28" s="154">
        <f>IF(Y28="","",'6b'!W33)</f>
        <v>0</v>
      </c>
      <c r="AA28" s="155">
        <f>IF(Y28="","",'6b'!Y33)</f>
        <v>0</v>
      </c>
      <c r="AB28" s="148" t="str">
        <f>'7a'!T33</f>
        <v/>
      </c>
      <c r="AC28" s="149" t="str">
        <f>'7b'!E33</f>
        <v>Değerlendirme</v>
      </c>
      <c r="AD28" s="150">
        <f>IF(AC28="","",'7b'!W33)</f>
        <v>0</v>
      </c>
      <c r="AE28" s="151">
        <f>IF(AC28="","",'7b'!Y33)</f>
        <v>0</v>
      </c>
      <c r="AF28" s="275" t="str">
        <f>'8a'!R33</f>
        <v/>
      </c>
      <c r="AG28" s="276" t="str">
        <f>'8b'!E33</f>
        <v>Değerlendirme</v>
      </c>
      <c r="AH28" s="154">
        <f>IF(AG28="","",'8b'!U33)</f>
        <v>0</v>
      </c>
      <c r="AI28" s="155">
        <f>IF(AG28="","",'8b'!W33)</f>
        <v>0</v>
      </c>
      <c r="AJ28" s="148" t="str">
        <f>'9a'!T33</f>
        <v/>
      </c>
      <c r="AK28" s="149" t="str">
        <f>'9b'!E33</f>
        <v>Değerlendirme</v>
      </c>
      <c r="AL28" s="150">
        <f>IF(AK28="","",'9b'!W33)</f>
        <v>0</v>
      </c>
      <c r="AM28" s="151">
        <f>IF(AK28="","",'9b'!Y33)</f>
        <v>0</v>
      </c>
      <c r="AN28" s="152" t="str">
        <f>'10a'!T33</f>
        <v/>
      </c>
      <c r="AO28" s="153" t="str">
        <f>'10b'!E33</f>
        <v>Değerlendirme</v>
      </c>
      <c r="AP28" s="154">
        <f>IF(AO28="","",'10b'!W33)</f>
        <v>0</v>
      </c>
      <c r="AQ28" s="155">
        <f>IF(AO28="","",'10b'!Y33)</f>
        <v>0</v>
      </c>
      <c r="AR28" s="273" t="str">
        <f>'11a'!R33</f>
        <v/>
      </c>
      <c r="AS28" s="274" t="str">
        <f>'11b'!E33</f>
        <v>Değerlendirme</v>
      </c>
      <c r="AT28" s="150">
        <f>IF(AS28="","",'11b'!U33)</f>
        <v>0</v>
      </c>
      <c r="AU28" s="151">
        <f>IF(AS28="","",'11b'!W33)</f>
        <v>0</v>
      </c>
      <c r="AV28" s="152" t="str">
        <f>'12a'!T33</f>
        <v/>
      </c>
      <c r="AW28" s="153" t="str">
        <f>'12b'!E33</f>
        <v>Değerlendirme</v>
      </c>
      <c r="AX28" s="154">
        <f>IF(AW28="","",'12b'!W33)</f>
        <v>0</v>
      </c>
      <c r="AY28" s="155">
        <f>IF(AW28="","",'12b'!Y33)</f>
        <v>0</v>
      </c>
      <c r="AZ28" s="148" t="str">
        <f>'13a'!T33</f>
        <v/>
      </c>
      <c r="BA28" s="149" t="str">
        <f>'13b'!E33</f>
        <v>Değerlendirme</v>
      </c>
      <c r="BB28" s="150">
        <f>IF(BA28="","",'13b'!W33)</f>
        <v>0</v>
      </c>
      <c r="BC28" s="151">
        <f>IF(BA28="","",'13b'!Y33)</f>
        <v>0</v>
      </c>
      <c r="BD28" s="152" t="str">
        <f>'14a'!T33</f>
        <v/>
      </c>
      <c r="BE28" s="153" t="str">
        <f>'14b'!E33</f>
        <v>Değerlendirme</v>
      </c>
      <c r="BF28" s="154">
        <f>IF(BE28="","",'14b'!W33)</f>
        <v>0</v>
      </c>
      <c r="BG28" s="155">
        <f>IF(BE28="","",'14b'!Y33)</f>
        <v>0</v>
      </c>
      <c r="BH28" s="273" t="str">
        <f>'15a'!T33</f>
        <v/>
      </c>
      <c r="BI28" s="274" t="str">
        <f>'15b'!E33</f>
        <v>Değerlendirme</v>
      </c>
      <c r="BJ28" s="150">
        <f>IF(BI28="","",'15b'!W33)</f>
        <v>0</v>
      </c>
      <c r="BK28" s="151">
        <f>IF(BI28="","",'15b'!Y33)</f>
        <v>0</v>
      </c>
      <c r="BL28" s="275" t="str">
        <f>'16a'!T33</f>
        <v/>
      </c>
      <c r="BM28" s="276" t="e">
        <f>#REF!</f>
        <v>#REF!</v>
      </c>
      <c r="BN28" s="154" t="e">
        <f>IF(BM28="","",#REF!)</f>
        <v>#REF!</v>
      </c>
      <c r="BO28" s="155" t="e">
        <f>IF(BM28="","",#REF!)</f>
        <v>#REF!</v>
      </c>
      <c r="BP28" s="156" t="e">
        <f t="shared" si="0"/>
        <v>#REF!</v>
      </c>
      <c r="BQ28" s="157" t="e">
        <f t="shared" si="1"/>
        <v>#REF!</v>
      </c>
      <c r="BR28" s="158" t="e">
        <f>ROUND(SUM(BS28:CH28)/ANASAYFA!$G$21,2)</f>
        <v>#REF!</v>
      </c>
      <c r="BS28" s="159" t="e">
        <f t="shared" si="2"/>
        <v>#REF!</v>
      </c>
      <c r="BT28" s="159">
        <f t="shared" si="3"/>
        <v>0</v>
      </c>
      <c r="BU28" s="159">
        <f t="shared" si="4"/>
        <v>0</v>
      </c>
      <c r="BV28" s="159">
        <f t="shared" si="5"/>
        <v>0</v>
      </c>
      <c r="BW28" s="159">
        <f t="shared" si="6"/>
        <v>0</v>
      </c>
      <c r="BX28" s="159">
        <f t="shared" si="7"/>
        <v>0</v>
      </c>
      <c r="BY28" s="160">
        <f t="shared" si="8"/>
        <v>0</v>
      </c>
      <c r="BZ28" s="160">
        <f t="shared" si="9"/>
        <v>0</v>
      </c>
      <c r="CA28" s="160">
        <f t="shared" si="10"/>
        <v>0</v>
      </c>
      <c r="CB28" s="160">
        <f t="shared" si="11"/>
        <v>0</v>
      </c>
      <c r="CC28" s="160">
        <f t="shared" si="12"/>
        <v>0</v>
      </c>
      <c r="CD28" s="160">
        <f t="shared" si="13"/>
        <v>0</v>
      </c>
      <c r="CE28" s="160">
        <f t="shared" si="14"/>
        <v>0</v>
      </c>
      <c r="CF28" s="160">
        <f t="shared" si="15"/>
        <v>0</v>
      </c>
      <c r="CG28" s="160">
        <f t="shared" si="16"/>
        <v>0</v>
      </c>
      <c r="CH28" s="160" t="e">
        <f t="shared" si="17"/>
        <v>#REF!</v>
      </c>
    </row>
    <row r="29" spans="1:86" ht="12.75" customHeight="1" x14ac:dyDescent="0.2">
      <c r="A29" s="145">
        <f>'1a'!A34</f>
        <v>26</v>
      </c>
      <c r="B29" s="146">
        <f>'1a'!B34</f>
        <v>26</v>
      </c>
      <c r="C29" s="147" t="str">
        <f>'1a'!C34</f>
        <v>GÜLER DEMİR</v>
      </c>
      <c r="D29" s="148" t="str">
        <f>'1a'!T34</f>
        <v/>
      </c>
      <c r="E29" s="149" t="str">
        <f>'1b'!E34</f>
        <v>Değerlendirme</v>
      </c>
      <c r="F29" s="150" t="e">
        <f>IF(E29="","",'1b'!#REF!)</f>
        <v>#REF!</v>
      </c>
      <c r="G29" s="151" t="e">
        <f>IF(E29="","",'1b'!#REF!)</f>
        <v>#REF!</v>
      </c>
      <c r="H29" s="275">
        <f>'2b'!D34</f>
        <v>0</v>
      </c>
      <c r="I29" s="153" t="str">
        <f>'2b'!E34</f>
        <v>Değerlendirme</v>
      </c>
      <c r="J29" s="154">
        <f>IF(I29="","",'2b'!W34)</f>
        <v>0</v>
      </c>
      <c r="K29" s="155">
        <f>IF(I29="","",'2b'!Y34)</f>
        <v>0</v>
      </c>
      <c r="L29" s="148" t="str">
        <f>'3b'!E34</f>
        <v>Değerlendirme</v>
      </c>
      <c r="M29" s="149" t="str">
        <f>'3b'!E34</f>
        <v>Değerlendirme</v>
      </c>
      <c r="N29" s="150">
        <f>IF(M29="","",'3b'!W34)</f>
        <v>0</v>
      </c>
      <c r="O29" s="151">
        <f>IF(M29="","",'3b'!Y34)</f>
        <v>0</v>
      </c>
      <c r="P29" s="152" t="str">
        <f>'4a'!T34</f>
        <v/>
      </c>
      <c r="Q29" s="153" t="str">
        <f>'4b'!E34</f>
        <v>Değerlendirme</v>
      </c>
      <c r="R29" s="154">
        <f>IF(Q29="","",'4b'!W34)</f>
        <v>0</v>
      </c>
      <c r="S29" s="155">
        <f>IF(Q29="","",'4b'!Y34)</f>
        <v>0</v>
      </c>
      <c r="T29" s="148" t="str">
        <f>'5a'!T34</f>
        <v/>
      </c>
      <c r="U29" s="149" t="str">
        <f>'5b'!E34</f>
        <v>Değerlendirme</v>
      </c>
      <c r="V29" s="150">
        <f>IF(U29="","",'5b'!W34)</f>
        <v>0</v>
      </c>
      <c r="W29" s="151">
        <f>IF(U29="","",'5b'!Y34)</f>
        <v>0</v>
      </c>
      <c r="X29" s="152" t="str">
        <f>'6a'!T34</f>
        <v/>
      </c>
      <c r="Y29" s="153" t="str">
        <f>'6b'!E34</f>
        <v>Değerlendirme</v>
      </c>
      <c r="Z29" s="154">
        <f>IF(Y29="","",'6b'!W34)</f>
        <v>0</v>
      </c>
      <c r="AA29" s="155">
        <f>IF(Y29="","",'6b'!Y34)</f>
        <v>0</v>
      </c>
      <c r="AB29" s="148" t="str">
        <f>'7a'!T34</f>
        <v/>
      </c>
      <c r="AC29" s="149" t="str">
        <f>'7b'!E34</f>
        <v>Değerlendirme</v>
      </c>
      <c r="AD29" s="150">
        <f>IF(AC29="","",'7b'!W34)</f>
        <v>0</v>
      </c>
      <c r="AE29" s="151">
        <f>IF(AC29="","",'7b'!Y34)</f>
        <v>0</v>
      </c>
      <c r="AF29" s="275" t="str">
        <f>'8a'!R34</f>
        <v/>
      </c>
      <c r="AG29" s="276" t="str">
        <f>'8b'!E34</f>
        <v>Değerlendirme</v>
      </c>
      <c r="AH29" s="154">
        <f>IF(AG29="","",'8b'!U34)</f>
        <v>0</v>
      </c>
      <c r="AI29" s="155">
        <f>IF(AG29="","",'8b'!W34)</f>
        <v>0</v>
      </c>
      <c r="AJ29" s="148" t="str">
        <f>'9a'!T34</f>
        <v/>
      </c>
      <c r="AK29" s="149" t="str">
        <f>'9b'!E34</f>
        <v>Değerlendirme</v>
      </c>
      <c r="AL29" s="150">
        <f>IF(AK29="","",'9b'!W34)</f>
        <v>0</v>
      </c>
      <c r="AM29" s="151">
        <f>IF(AK29="","",'9b'!Y34)</f>
        <v>0</v>
      </c>
      <c r="AN29" s="152" t="str">
        <f>'10a'!T34</f>
        <v/>
      </c>
      <c r="AO29" s="153" t="str">
        <f>'10b'!E34</f>
        <v>Değerlendirme</v>
      </c>
      <c r="AP29" s="154">
        <f>IF(AO29="","",'10b'!W34)</f>
        <v>0</v>
      </c>
      <c r="AQ29" s="155">
        <f>IF(AO29="","",'10b'!Y34)</f>
        <v>0</v>
      </c>
      <c r="AR29" s="273" t="str">
        <f>'11a'!R34</f>
        <v/>
      </c>
      <c r="AS29" s="274" t="str">
        <f>'11b'!E34</f>
        <v>Değerlendirme</v>
      </c>
      <c r="AT29" s="150">
        <f>IF(AS29="","",'11b'!U34)</f>
        <v>0</v>
      </c>
      <c r="AU29" s="151">
        <f>IF(AS29="","",'11b'!W34)</f>
        <v>0</v>
      </c>
      <c r="AV29" s="152" t="str">
        <f>'12a'!T34</f>
        <v/>
      </c>
      <c r="AW29" s="153" t="str">
        <f>'12b'!E34</f>
        <v>Değerlendirme</v>
      </c>
      <c r="AX29" s="154">
        <f>IF(AW29="","",'12b'!W34)</f>
        <v>0</v>
      </c>
      <c r="AY29" s="155">
        <f>IF(AW29="","",'12b'!Y34)</f>
        <v>0</v>
      </c>
      <c r="AZ29" s="148" t="str">
        <f>'13a'!T34</f>
        <v/>
      </c>
      <c r="BA29" s="149" t="str">
        <f>'13b'!E34</f>
        <v>Değerlendirme</v>
      </c>
      <c r="BB29" s="150">
        <f>IF(BA29="","",'13b'!W34)</f>
        <v>0</v>
      </c>
      <c r="BC29" s="151">
        <f>IF(BA29="","",'13b'!Y34)</f>
        <v>0</v>
      </c>
      <c r="BD29" s="152" t="str">
        <f>'14a'!T34</f>
        <v/>
      </c>
      <c r="BE29" s="153" t="str">
        <f>'14b'!E34</f>
        <v>Değerlendirme</v>
      </c>
      <c r="BF29" s="154">
        <f>IF(BE29="","",'14b'!W34)</f>
        <v>0</v>
      </c>
      <c r="BG29" s="155">
        <f>IF(BE29="","",'14b'!Y34)</f>
        <v>0</v>
      </c>
      <c r="BH29" s="273" t="str">
        <f>'15a'!T34</f>
        <v/>
      </c>
      <c r="BI29" s="274" t="str">
        <f>'15b'!E34</f>
        <v>Değerlendirme</v>
      </c>
      <c r="BJ29" s="150">
        <f>IF(BI29="","",'15b'!W34)</f>
        <v>0</v>
      </c>
      <c r="BK29" s="151">
        <f>IF(BI29="","",'15b'!Y34)</f>
        <v>0</v>
      </c>
      <c r="BL29" s="275" t="str">
        <f>'16a'!T34</f>
        <v/>
      </c>
      <c r="BM29" s="276" t="e">
        <f>#REF!</f>
        <v>#REF!</v>
      </c>
      <c r="BN29" s="154" t="e">
        <f>IF(BM29="","",#REF!)</f>
        <v>#REF!</v>
      </c>
      <c r="BO29" s="155" t="e">
        <f>IF(BM29="","",#REF!)</f>
        <v>#REF!</v>
      </c>
      <c r="BP29" s="156" t="e">
        <f t="shared" si="0"/>
        <v>#REF!</v>
      </c>
      <c r="BQ29" s="157" t="e">
        <f t="shared" si="1"/>
        <v>#REF!</v>
      </c>
      <c r="BR29" s="158" t="e">
        <f>ROUND(SUM(BS29:CH29)/ANASAYFA!$G$21,2)</f>
        <v>#REF!</v>
      </c>
      <c r="BS29" s="159" t="e">
        <f t="shared" si="2"/>
        <v>#REF!</v>
      </c>
      <c r="BT29" s="159">
        <f t="shared" si="3"/>
        <v>0</v>
      </c>
      <c r="BU29" s="159">
        <f t="shared" si="4"/>
        <v>0</v>
      </c>
      <c r="BV29" s="159">
        <f t="shared" si="5"/>
        <v>0</v>
      </c>
      <c r="BW29" s="159">
        <f t="shared" si="6"/>
        <v>0</v>
      </c>
      <c r="BX29" s="159">
        <f t="shared" si="7"/>
        <v>0</v>
      </c>
      <c r="BY29" s="160">
        <f t="shared" si="8"/>
        <v>0</v>
      </c>
      <c r="BZ29" s="160">
        <f t="shared" si="9"/>
        <v>0</v>
      </c>
      <c r="CA29" s="160">
        <f t="shared" si="10"/>
        <v>0</v>
      </c>
      <c r="CB29" s="160">
        <f t="shared" si="11"/>
        <v>0</v>
      </c>
      <c r="CC29" s="160">
        <f t="shared" si="12"/>
        <v>0</v>
      </c>
      <c r="CD29" s="160">
        <f t="shared" si="13"/>
        <v>0</v>
      </c>
      <c r="CE29" s="160">
        <f t="shared" si="14"/>
        <v>0</v>
      </c>
      <c r="CF29" s="160">
        <f t="shared" si="15"/>
        <v>0</v>
      </c>
      <c r="CG29" s="160">
        <f t="shared" si="16"/>
        <v>0</v>
      </c>
      <c r="CH29" s="160" t="e">
        <f t="shared" si="17"/>
        <v>#REF!</v>
      </c>
    </row>
    <row r="30" spans="1:86" ht="12.75" customHeight="1" x14ac:dyDescent="0.2">
      <c r="A30" s="145">
        <f>'1a'!A35</f>
        <v>27</v>
      </c>
      <c r="B30" s="146">
        <f>'1a'!B35</f>
        <v>27</v>
      </c>
      <c r="C30" s="147" t="str">
        <f>'1a'!C35</f>
        <v>DERYA BODUR</v>
      </c>
      <c r="D30" s="148" t="str">
        <f>'1a'!T35</f>
        <v/>
      </c>
      <c r="E30" s="149" t="str">
        <f>'1b'!E35</f>
        <v>Değerlendirme</v>
      </c>
      <c r="F30" s="150" t="e">
        <f>IF(E30="","",'1b'!#REF!)</f>
        <v>#REF!</v>
      </c>
      <c r="G30" s="151" t="e">
        <f>IF(E30="","",'1b'!#REF!)</f>
        <v>#REF!</v>
      </c>
      <c r="H30" s="275">
        <f>'2b'!D35</f>
        <v>0</v>
      </c>
      <c r="I30" s="153" t="str">
        <f>'2b'!E35</f>
        <v>Değerlendirme</v>
      </c>
      <c r="J30" s="154">
        <f>IF(I30="","",'2b'!W35)</f>
        <v>0</v>
      </c>
      <c r="K30" s="155">
        <f>IF(I30="","",'2b'!Y35)</f>
        <v>0</v>
      </c>
      <c r="L30" s="148" t="str">
        <f>'3b'!E35</f>
        <v>Değerlendirme</v>
      </c>
      <c r="M30" s="149" t="str">
        <f>'3b'!E35</f>
        <v>Değerlendirme</v>
      </c>
      <c r="N30" s="150">
        <f>IF(M30="","",'3b'!W35)</f>
        <v>0</v>
      </c>
      <c r="O30" s="151">
        <f>IF(M30="","",'3b'!Y35)</f>
        <v>0</v>
      </c>
      <c r="P30" s="152" t="str">
        <f>'4a'!T35</f>
        <v/>
      </c>
      <c r="Q30" s="153" t="str">
        <f>'4b'!E35</f>
        <v>Değerlendirme</v>
      </c>
      <c r="R30" s="154">
        <f>IF(Q30="","",'4b'!W35)</f>
        <v>0</v>
      </c>
      <c r="S30" s="155">
        <f>IF(Q30="","",'4b'!Y35)</f>
        <v>0</v>
      </c>
      <c r="T30" s="148" t="str">
        <f>'5a'!T35</f>
        <v/>
      </c>
      <c r="U30" s="149" t="str">
        <f>'5b'!E35</f>
        <v>Değerlendirme</v>
      </c>
      <c r="V30" s="150">
        <f>IF(U30="","",'5b'!W35)</f>
        <v>0</v>
      </c>
      <c r="W30" s="151">
        <f>IF(U30="","",'5b'!Y35)</f>
        <v>0</v>
      </c>
      <c r="X30" s="152" t="str">
        <f>'6a'!T35</f>
        <v/>
      </c>
      <c r="Y30" s="153" t="str">
        <f>'6b'!E35</f>
        <v>Değerlendirme</v>
      </c>
      <c r="Z30" s="154">
        <f>IF(Y30="","",'6b'!W35)</f>
        <v>0</v>
      </c>
      <c r="AA30" s="155">
        <f>IF(Y30="","",'6b'!Y35)</f>
        <v>0</v>
      </c>
      <c r="AB30" s="148" t="str">
        <f>'7a'!T35</f>
        <v/>
      </c>
      <c r="AC30" s="149" t="str">
        <f>'7b'!E35</f>
        <v>Değerlendirme</v>
      </c>
      <c r="AD30" s="150">
        <f>IF(AC30="","",'7b'!W35)</f>
        <v>0</v>
      </c>
      <c r="AE30" s="151">
        <f>IF(AC30="","",'7b'!Y35)</f>
        <v>0</v>
      </c>
      <c r="AF30" s="275" t="str">
        <f>'8a'!R35</f>
        <v/>
      </c>
      <c r="AG30" s="276" t="str">
        <f>'8b'!E35</f>
        <v>Değerlendirme</v>
      </c>
      <c r="AH30" s="154">
        <f>IF(AG30="","",'8b'!U35)</f>
        <v>0</v>
      </c>
      <c r="AI30" s="155">
        <f>IF(AG30="","",'8b'!W35)</f>
        <v>0</v>
      </c>
      <c r="AJ30" s="148" t="str">
        <f>'9a'!T35</f>
        <v/>
      </c>
      <c r="AK30" s="149" t="str">
        <f>'9b'!E35</f>
        <v>Değerlendirme</v>
      </c>
      <c r="AL30" s="150">
        <f>IF(AK30="","",'9b'!W35)</f>
        <v>0</v>
      </c>
      <c r="AM30" s="151">
        <f>IF(AK30="","",'9b'!Y35)</f>
        <v>0</v>
      </c>
      <c r="AN30" s="152" t="str">
        <f>'10a'!T35</f>
        <v/>
      </c>
      <c r="AO30" s="153" t="str">
        <f>'10b'!E35</f>
        <v>Değerlendirme</v>
      </c>
      <c r="AP30" s="154">
        <f>IF(AO30="","",'10b'!W35)</f>
        <v>0</v>
      </c>
      <c r="AQ30" s="155">
        <f>IF(AO30="","",'10b'!Y35)</f>
        <v>0</v>
      </c>
      <c r="AR30" s="273" t="str">
        <f>'11a'!R35</f>
        <v/>
      </c>
      <c r="AS30" s="274" t="str">
        <f>'11b'!E35</f>
        <v>Değerlendirme</v>
      </c>
      <c r="AT30" s="150">
        <f>IF(AS30="","",'11b'!U35)</f>
        <v>0</v>
      </c>
      <c r="AU30" s="151">
        <f>IF(AS30="","",'11b'!W35)</f>
        <v>0</v>
      </c>
      <c r="AV30" s="152" t="str">
        <f>'12a'!T35</f>
        <v/>
      </c>
      <c r="AW30" s="153" t="str">
        <f>'12b'!E35</f>
        <v>Değerlendirme</v>
      </c>
      <c r="AX30" s="154">
        <f>IF(AW30="","",'12b'!W35)</f>
        <v>0</v>
      </c>
      <c r="AY30" s="155">
        <f>IF(AW30="","",'12b'!Y35)</f>
        <v>0</v>
      </c>
      <c r="AZ30" s="148" t="str">
        <f>'13a'!T35</f>
        <v/>
      </c>
      <c r="BA30" s="149" t="str">
        <f>'13b'!E35</f>
        <v>Değerlendirme</v>
      </c>
      <c r="BB30" s="150">
        <f>IF(BA30="","",'13b'!W35)</f>
        <v>0</v>
      </c>
      <c r="BC30" s="151">
        <f>IF(BA30="","",'13b'!Y35)</f>
        <v>0</v>
      </c>
      <c r="BD30" s="152" t="str">
        <f>'14a'!T35</f>
        <v/>
      </c>
      <c r="BE30" s="153" t="str">
        <f>'14b'!E35</f>
        <v>Değerlendirme</v>
      </c>
      <c r="BF30" s="154">
        <f>IF(BE30="","",'14b'!W35)</f>
        <v>0</v>
      </c>
      <c r="BG30" s="155">
        <f>IF(BE30="","",'14b'!Y35)</f>
        <v>0</v>
      </c>
      <c r="BH30" s="273" t="str">
        <f>'15a'!T35</f>
        <v/>
      </c>
      <c r="BI30" s="274" t="str">
        <f>'15b'!E35</f>
        <v>Değerlendirme</v>
      </c>
      <c r="BJ30" s="150">
        <f>IF(BI30="","",'15b'!W35)</f>
        <v>0</v>
      </c>
      <c r="BK30" s="151">
        <f>IF(BI30="","",'15b'!Y35)</f>
        <v>0</v>
      </c>
      <c r="BL30" s="275" t="str">
        <f>'16a'!T35</f>
        <v/>
      </c>
      <c r="BM30" s="276" t="e">
        <f>#REF!</f>
        <v>#REF!</v>
      </c>
      <c r="BN30" s="154" t="e">
        <f>IF(BM30="","",#REF!)</f>
        <v>#REF!</v>
      </c>
      <c r="BO30" s="155" t="e">
        <f>IF(BM30="","",#REF!)</f>
        <v>#REF!</v>
      </c>
      <c r="BP30" s="156" t="e">
        <f t="shared" si="0"/>
        <v>#REF!</v>
      </c>
      <c r="BQ30" s="157" t="e">
        <f t="shared" si="1"/>
        <v>#REF!</v>
      </c>
      <c r="BR30" s="158" t="e">
        <f>ROUND(SUM(BS30:CH30)/ANASAYFA!$G$21,2)</f>
        <v>#REF!</v>
      </c>
      <c r="BS30" s="159" t="e">
        <f t="shared" si="2"/>
        <v>#REF!</v>
      </c>
      <c r="BT30" s="159">
        <f t="shared" si="3"/>
        <v>0</v>
      </c>
      <c r="BU30" s="159">
        <f t="shared" si="4"/>
        <v>0</v>
      </c>
      <c r="BV30" s="159">
        <f t="shared" si="5"/>
        <v>0</v>
      </c>
      <c r="BW30" s="159">
        <f t="shared" si="6"/>
        <v>0</v>
      </c>
      <c r="BX30" s="159">
        <f t="shared" si="7"/>
        <v>0</v>
      </c>
      <c r="BY30" s="160">
        <f t="shared" si="8"/>
        <v>0</v>
      </c>
      <c r="BZ30" s="160">
        <f t="shared" si="9"/>
        <v>0</v>
      </c>
      <c r="CA30" s="160">
        <f t="shared" si="10"/>
        <v>0</v>
      </c>
      <c r="CB30" s="160">
        <f t="shared" si="11"/>
        <v>0</v>
      </c>
      <c r="CC30" s="160">
        <f t="shared" si="12"/>
        <v>0</v>
      </c>
      <c r="CD30" s="160">
        <f t="shared" si="13"/>
        <v>0</v>
      </c>
      <c r="CE30" s="160">
        <f t="shared" si="14"/>
        <v>0</v>
      </c>
      <c r="CF30" s="160">
        <f t="shared" si="15"/>
        <v>0</v>
      </c>
      <c r="CG30" s="160">
        <f t="shared" si="16"/>
        <v>0</v>
      </c>
      <c r="CH30" s="160" t="e">
        <f t="shared" si="17"/>
        <v>#REF!</v>
      </c>
    </row>
    <row r="31" spans="1:86" ht="12.75" customHeight="1" x14ac:dyDescent="0.2">
      <c r="A31" s="145">
        <f>'1a'!A36</f>
        <v>28</v>
      </c>
      <c r="B31" s="146">
        <f>'1a'!B36</f>
        <v>28</v>
      </c>
      <c r="C31" s="147" t="str">
        <f>'1a'!C36</f>
        <v>ALİ CAN ÖZÇİL</v>
      </c>
      <c r="D31" s="148" t="str">
        <f>'1a'!T36</f>
        <v/>
      </c>
      <c r="E31" s="149" t="str">
        <f>'1b'!E36</f>
        <v>Değerlendirme</v>
      </c>
      <c r="F31" s="150" t="e">
        <f>IF(E31="","",'1b'!#REF!)</f>
        <v>#REF!</v>
      </c>
      <c r="G31" s="151" t="e">
        <f>IF(E31="","",'1b'!#REF!)</f>
        <v>#REF!</v>
      </c>
      <c r="H31" s="275">
        <f>'2b'!D36</f>
        <v>0</v>
      </c>
      <c r="I31" s="153" t="str">
        <f>'2b'!E36</f>
        <v>Değerlendirme</v>
      </c>
      <c r="J31" s="154">
        <f>IF(I31="","",'2b'!W36)</f>
        <v>0</v>
      </c>
      <c r="K31" s="155">
        <f>IF(I31="","",'2b'!Y36)</f>
        <v>0</v>
      </c>
      <c r="L31" s="148" t="str">
        <f>'3b'!E36</f>
        <v>Değerlendirme</v>
      </c>
      <c r="M31" s="149" t="str">
        <f>'3b'!E36</f>
        <v>Değerlendirme</v>
      </c>
      <c r="N31" s="150">
        <f>IF(M31="","",'3b'!W36)</f>
        <v>0</v>
      </c>
      <c r="O31" s="151">
        <f>IF(M31="","",'3b'!Y36)</f>
        <v>0</v>
      </c>
      <c r="P31" s="152" t="str">
        <f>'4a'!T36</f>
        <v/>
      </c>
      <c r="Q31" s="153" t="str">
        <f>'4b'!E36</f>
        <v>Değerlendirme</v>
      </c>
      <c r="R31" s="154">
        <f>IF(Q31="","",'4b'!W36)</f>
        <v>0</v>
      </c>
      <c r="S31" s="155">
        <f>IF(Q31="","",'4b'!Y36)</f>
        <v>0</v>
      </c>
      <c r="T31" s="148" t="str">
        <f>'5a'!T36</f>
        <v/>
      </c>
      <c r="U31" s="149" t="str">
        <f>'5b'!E36</f>
        <v>Değerlendirme</v>
      </c>
      <c r="V31" s="150">
        <f>IF(U31="","",'5b'!W36)</f>
        <v>0</v>
      </c>
      <c r="W31" s="151">
        <f>IF(U31="","",'5b'!Y36)</f>
        <v>0</v>
      </c>
      <c r="X31" s="152" t="str">
        <f>'6a'!T36</f>
        <v/>
      </c>
      <c r="Y31" s="153" t="str">
        <f>'6b'!E36</f>
        <v>Değerlendirme</v>
      </c>
      <c r="Z31" s="154">
        <f>IF(Y31="","",'6b'!W36)</f>
        <v>0</v>
      </c>
      <c r="AA31" s="155">
        <f>IF(Y31="","",'6b'!Y36)</f>
        <v>0</v>
      </c>
      <c r="AB31" s="148" t="str">
        <f>'7a'!T36</f>
        <v/>
      </c>
      <c r="AC31" s="149" t="str">
        <f>'7b'!E36</f>
        <v>Değerlendirme</v>
      </c>
      <c r="AD31" s="150">
        <f>IF(AC31="","",'7b'!W36)</f>
        <v>0</v>
      </c>
      <c r="AE31" s="151">
        <f>IF(AC31="","",'7b'!Y36)</f>
        <v>0</v>
      </c>
      <c r="AF31" s="275" t="str">
        <f>'8a'!R36</f>
        <v/>
      </c>
      <c r="AG31" s="276" t="str">
        <f>'8b'!E36</f>
        <v>Değerlendirme</v>
      </c>
      <c r="AH31" s="154">
        <f>IF(AG31="","",'8b'!U36)</f>
        <v>0</v>
      </c>
      <c r="AI31" s="155">
        <f>IF(AG31="","",'8b'!W36)</f>
        <v>0</v>
      </c>
      <c r="AJ31" s="148" t="str">
        <f>'9a'!T36</f>
        <v/>
      </c>
      <c r="AK31" s="149" t="str">
        <f>'9b'!E36</f>
        <v>Değerlendirme</v>
      </c>
      <c r="AL31" s="150">
        <f>IF(AK31="","",'9b'!W36)</f>
        <v>0</v>
      </c>
      <c r="AM31" s="151">
        <f>IF(AK31="","",'9b'!Y36)</f>
        <v>0</v>
      </c>
      <c r="AN31" s="152" t="str">
        <f>'10a'!T36</f>
        <v/>
      </c>
      <c r="AO31" s="153" t="str">
        <f>'10b'!E36</f>
        <v>Değerlendirme</v>
      </c>
      <c r="AP31" s="154">
        <f>IF(AO31="","",'10b'!W36)</f>
        <v>0</v>
      </c>
      <c r="AQ31" s="155">
        <f>IF(AO31="","",'10b'!Y36)</f>
        <v>0</v>
      </c>
      <c r="AR31" s="273" t="str">
        <f>'11a'!R36</f>
        <v/>
      </c>
      <c r="AS31" s="274" t="str">
        <f>'11b'!E36</f>
        <v>Değerlendirme</v>
      </c>
      <c r="AT31" s="150">
        <f>IF(AS31="","",'11b'!U36)</f>
        <v>0</v>
      </c>
      <c r="AU31" s="151">
        <f>IF(AS31="","",'11b'!W36)</f>
        <v>0</v>
      </c>
      <c r="AV31" s="152" t="str">
        <f>'12a'!T36</f>
        <v/>
      </c>
      <c r="AW31" s="153" t="str">
        <f>'12b'!E36</f>
        <v>Değerlendirme</v>
      </c>
      <c r="AX31" s="154">
        <f>IF(AW31="","",'12b'!W36)</f>
        <v>0</v>
      </c>
      <c r="AY31" s="155">
        <f>IF(AW31="","",'12b'!Y36)</f>
        <v>0</v>
      </c>
      <c r="AZ31" s="148" t="str">
        <f>'13a'!T36</f>
        <v/>
      </c>
      <c r="BA31" s="149" t="str">
        <f>'13b'!E36</f>
        <v>Değerlendirme</v>
      </c>
      <c r="BB31" s="150">
        <f>IF(BA31="","",'13b'!W36)</f>
        <v>0</v>
      </c>
      <c r="BC31" s="151">
        <f>IF(BA31="","",'13b'!Y36)</f>
        <v>0</v>
      </c>
      <c r="BD31" s="152" t="str">
        <f>'14a'!T36</f>
        <v/>
      </c>
      <c r="BE31" s="153" t="str">
        <f>'14b'!E36</f>
        <v>Değerlendirme</v>
      </c>
      <c r="BF31" s="154">
        <f>IF(BE31="","",'14b'!W36)</f>
        <v>0</v>
      </c>
      <c r="BG31" s="155">
        <f>IF(BE31="","",'14b'!Y36)</f>
        <v>0</v>
      </c>
      <c r="BH31" s="273" t="str">
        <f>'15a'!T36</f>
        <v/>
      </c>
      <c r="BI31" s="274" t="str">
        <f>'15b'!E36</f>
        <v>Değerlendirme</v>
      </c>
      <c r="BJ31" s="150">
        <f>IF(BI31="","",'15b'!W36)</f>
        <v>0</v>
      </c>
      <c r="BK31" s="151">
        <f>IF(BI31="","",'15b'!Y36)</f>
        <v>0</v>
      </c>
      <c r="BL31" s="275" t="str">
        <f>'16a'!T36</f>
        <v/>
      </c>
      <c r="BM31" s="276" t="e">
        <f>#REF!</f>
        <v>#REF!</v>
      </c>
      <c r="BN31" s="154" t="e">
        <f>IF(BM31="","",#REF!)</f>
        <v>#REF!</v>
      </c>
      <c r="BO31" s="155" t="e">
        <f>IF(BM31="","",#REF!)</f>
        <v>#REF!</v>
      </c>
      <c r="BP31" s="156" t="e">
        <f t="shared" si="0"/>
        <v>#REF!</v>
      </c>
      <c r="BQ31" s="157" t="e">
        <f t="shared" si="1"/>
        <v>#REF!</v>
      </c>
      <c r="BR31" s="158" t="e">
        <f>ROUND(SUM(BS31:CH31)/ANASAYFA!$G$21,2)</f>
        <v>#REF!</v>
      </c>
      <c r="BS31" s="159" t="e">
        <f t="shared" si="2"/>
        <v>#REF!</v>
      </c>
      <c r="BT31" s="159">
        <f t="shared" si="3"/>
        <v>0</v>
      </c>
      <c r="BU31" s="159">
        <f t="shared" si="4"/>
        <v>0</v>
      </c>
      <c r="BV31" s="159">
        <f t="shared" si="5"/>
        <v>0</v>
      </c>
      <c r="BW31" s="159">
        <f t="shared" si="6"/>
        <v>0</v>
      </c>
      <c r="BX31" s="159">
        <f t="shared" si="7"/>
        <v>0</v>
      </c>
      <c r="BY31" s="160">
        <f t="shared" si="8"/>
        <v>0</v>
      </c>
      <c r="BZ31" s="160">
        <f t="shared" si="9"/>
        <v>0</v>
      </c>
      <c r="CA31" s="160">
        <f t="shared" si="10"/>
        <v>0</v>
      </c>
      <c r="CB31" s="160">
        <f t="shared" si="11"/>
        <v>0</v>
      </c>
      <c r="CC31" s="160">
        <f t="shared" si="12"/>
        <v>0</v>
      </c>
      <c r="CD31" s="160">
        <f t="shared" si="13"/>
        <v>0</v>
      </c>
      <c r="CE31" s="160">
        <f t="shared" si="14"/>
        <v>0</v>
      </c>
      <c r="CF31" s="160">
        <f t="shared" si="15"/>
        <v>0</v>
      </c>
      <c r="CG31" s="160">
        <f t="shared" si="16"/>
        <v>0</v>
      </c>
      <c r="CH31" s="160" t="e">
        <f t="shared" si="17"/>
        <v>#REF!</v>
      </c>
    </row>
    <row r="32" spans="1:86" ht="12.75" customHeight="1" x14ac:dyDescent="0.2">
      <c r="A32" s="145">
        <f>'1a'!A37</f>
        <v>29</v>
      </c>
      <c r="B32" s="146">
        <f>'1a'!B37</f>
        <v>29</v>
      </c>
      <c r="C32" s="147" t="str">
        <f>'1a'!C37</f>
        <v>SEVGİ YILDIZ</v>
      </c>
      <c r="D32" s="148" t="str">
        <f>'1a'!T37</f>
        <v/>
      </c>
      <c r="E32" s="149" t="str">
        <f>'1b'!E37</f>
        <v>Değerlendirme</v>
      </c>
      <c r="F32" s="150" t="e">
        <f>IF(E32="","",'1b'!#REF!)</f>
        <v>#REF!</v>
      </c>
      <c r="G32" s="151" t="e">
        <f>IF(E32="","",'1b'!#REF!)</f>
        <v>#REF!</v>
      </c>
      <c r="H32" s="275">
        <f>'2b'!D37</f>
        <v>0</v>
      </c>
      <c r="I32" s="153" t="str">
        <f>'2b'!E37</f>
        <v>Değerlendirme</v>
      </c>
      <c r="J32" s="154">
        <f>IF(I32="","",'2b'!W37)</f>
        <v>0</v>
      </c>
      <c r="K32" s="155">
        <f>IF(I32="","",'2b'!Y37)</f>
        <v>0</v>
      </c>
      <c r="L32" s="148" t="str">
        <f>'3b'!E37</f>
        <v>Değerlendirme</v>
      </c>
      <c r="M32" s="149" t="str">
        <f>'3b'!E37</f>
        <v>Değerlendirme</v>
      </c>
      <c r="N32" s="150">
        <f>IF(M32="","",'3b'!W37)</f>
        <v>0</v>
      </c>
      <c r="O32" s="151">
        <f>IF(M32="","",'3b'!Y37)</f>
        <v>0</v>
      </c>
      <c r="P32" s="152" t="str">
        <f>'4a'!T37</f>
        <v/>
      </c>
      <c r="Q32" s="153" t="str">
        <f>'4b'!E37</f>
        <v>Değerlendirme</v>
      </c>
      <c r="R32" s="154">
        <f>IF(Q32="","",'4b'!W37)</f>
        <v>0</v>
      </c>
      <c r="S32" s="155">
        <f>IF(Q32="","",'4b'!Y37)</f>
        <v>0</v>
      </c>
      <c r="T32" s="148" t="str">
        <f>'5a'!T37</f>
        <v/>
      </c>
      <c r="U32" s="149" t="str">
        <f>'5b'!E37</f>
        <v>Değerlendirme</v>
      </c>
      <c r="V32" s="150">
        <f>IF(U32="","",'5b'!W37)</f>
        <v>0</v>
      </c>
      <c r="W32" s="151">
        <f>IF(U32="","",'5b'!Y37)</f>
        <v>0</v>
      </c>
      <c r="X32" s="152" t="str">
        <f>'6a'!T37</f>
        <v/>
      </c>
      <c r="Y32" s="153" t="str">
        <f>'6b'!E37</f>
        <v>Değerlendirme</v>
      </c>
      <c r="Z32" s="154">
        <f>IF(Y32="","",'6b'!W37)</f>
        <v>0</v>
      </c>
      <c r="AA32" s="155">
        <f>IF(Y32="","",'6b'!Y37)</f>
        <v>0</v>
      </c>
      <c r="AB32" s="148" t="str">
        <f>'7a'!T37</f>
        <v/>
      </c>
      <c r="AC32" s="149" t="str">
        <f>'7b'!E37</f>
        <v>Değerlendirme</v>
      </c>
      <c r="AD32" s="150">
        <f>IF(AC32="","",'7b'!W37)</f>
        <v>0</v>
      </c>
      <c r="AE32" s="151">
        <f>IF(AC32="","",'7b'!Y37)</f>
        <v>0</v>
      </c>
      <c r="AF32" s="275" t="str">
        <f>'8a'!R37</f>
        <v/>
      </c>
      <c r="AG32" s="276" t="str">
        <f>'8b'!E37</f>
        <v>Değerlendirme</v>
      </c>
      <c r="AH32" s="154">
        <f>IF(AG32="","",'8b'!U37)</f>
        <v>0</v>
      </c>
      <c r="AI32" s="155">
        <f>IF(AG32="","",'8b'!W37)</f>
        <v>0</v>
      </c>
      <c r="AJ32" s="148" t="str">
        <f>'9a'!T37</f>
        <v/>
      </c>
      <c r="AK32" s="149" t="str">
        <f>'9b'!E37</f>
        <v>Değerlendirme</v>
      </c>
      <c r="AL32" s="150">
        <f>IF(AK32="","",'9b'!W37)</f>
        <v>0</v>
      </c>
      <c r="AM32" s="151">
        <f>IF(AK32="","",'9b'!Y37)</f>
        <v>0</v>
      </c>
      <c r="AN32" s="152" t="str">
        <f>'10a'!T37</f>
        <v/>
      </c>
      <c r="AO32" s="153" t="str">
        <f>'10b'!E37</f>
        <v>Değerlendirme</v>
      </c>
      <c r="AP32" s="154">
        <f>IF(AO32="","",'10b'!W37)</f>
        <v>0</v>
      </c>
      <c r="AQ32" s="155">
        <f>IF(AO32="","",'10b'!Y37)</f>
        <v>0</v>
      </c>
      <c r="AR32" s="273" t="str">
        <f>'11a'!R37</f>
        <v/>
      </c>
      <c r="AS32" s="274" t="str">
        <f>'11b'!E37</f>
        <v>Değerlendirme</v>
      </c>
      <c r="AT32" s="150">
        <f>IF(AS32="","",'11b'!U37)</f>
        <v>0</v>
      </c>
      <c r="AU32" s="151">
        <f>IF(AS32="","",'11b'!W37)</f>
        <v>0</v>
      </c>
      <c r="AV32" s="152" t="str">
        <f>'12a'!T37</f>
        <v/>
      </c>
      <c r="AW32" s="153" t="str">
        <f>'12b'!E37</f>
        <v>Değerlendirme</v>
      </c>
      <c r="AX32" s="154">
        <f>IF(AW32="","",'12b'!W37)</f>
        <v>0</v>
      </c>
      <c r="AY32" s="155">
        <f>IF(AW32="","",'12b'!Y37)</f>
        <v>0</v>
      </c>
      <c r="AZ32" s="148" t="str">
        <f>'13a'!T37</f>
        <v/>
      </c>
      <c r="BA32" s="149" t="str">
        <f>'13b'!E37</f>
        <v>Değerlendirme</v>
      </c>
      <c r="BB32" s="150">
        <f>IF(BA32="","",'13b'!W37)</f>
        <v>0</v>
      </c>
      <c r="BC32" s="151">
        <f>IF(BA32="","",'13b'!Y37)</f>
        <v>0</v>
      </c>
      <c r="BD32" s="152" t="str">
        <f>'14a'!T37</f>
        <v/>
      </c>
      <c r="BE32" s="153" t="str">
        <f>'14b'!E37</f>
        <v>Değerlendirme</v>
      </c>
      <c r="BF32" s="154">
        <f>IF(BE32="","",'14b'!W37)</f>
        <v>0</v>
      </c>
      <c r="BG32" s="155">
        <f>IF(BE32="","",'14b'!Y37)</f>
        <v>0</v>
      </c>
      <c r="BH32" s="273" t="str">
        <f>'15a'!T37</f>
        <v/>
      </c>
      <c r="BI32" s="274" t="str">
        <f>'15b'!E37</f>
        <v>Değerlendirme</v>
      </c>
      <c r="BJ32" s="150">
        <f>IF(BI32="","",'15b'!W37)</f>
        <v>0</v>
      </c>
      <c r="BK32" s="151">
        <f>IF(BI32="","",'15b'!Y37)</f>
        <v>0</v>
      </c>
      <c r="BL32" s="275" t="str">
        <f>'16a'!T37</f>
        <v/>
      </c>
      <c r="BM32" s="276" t="e">
        <f>#REF!</f>
        <v>#REF!</v>
      </c>
      <c r="BN32" s="154" t="e">
        <f>IF(BM32="","",#REF!)</f>
        <v>#REF!</v>
      </c>
      <c r="BO32" s="155" t="e">
        <f>IF(BM32="","",#REF!)</f>
        <v>#REF!</v>
      </c>
      <c r="BP32" s="156" t="e">
        <f t="shared" si="0"/>
        <v>#REF!</v>
      </c>
      <c r="BQ32" s="157" t="e">
        <f t="shared" si="1"/>
        <v>#REF!</v>
      </c>
      <c r="BR32" s="158" t="e">
        <f>ROUND(SUM(BS32:CH32)/ANASAYFA!$G$21,2)</f>
        <v>#REF!</v>
      </c>
      <c r="BS32" s="159" t="e">
        <f t="shared" si="2"/>
        <v>#REF!</v>
      </c>
      <c r="BT32" s="159">
        <f t="shared" si="3"/>
        <v>0</v>
      </c>
      <c r="BU32" s="159">
        <f t="shared" si="4"/>
        <v>0</v>
      </c>
      <c r="BV32" s="159">
        <f t="shared" si="5"/>
        <v>0</v>
      </c>
      <c r="BW32" s="159">
        <f t="shared" si="6"/>
        <v>0</v>
      </c>
      <c r="BX32" s="159">
        <f t="shared" si="7"/>
        <v>0</v>
      </c>
      <c r="BY32" s="160">
        <f t="shared" si="8"/>
        <v>0</v>
      </c>
      <c r="BZ32" s="160">
        <f t="shared" si="9"/>
        <v>0</v>
      </c>
      <c r="CA32" s="160">
        <f t="shared" si="10"/>
        <v>0</v>
      </c>
      <c r="CB32" s="160">
        <f t="shared" si="11"/>
        <v>0</v>
      </c>
      <c r="CC32" s="160">
        <f t="shared" si="12"/>
        <v>0</v>
      </c>
      <c r="CD32" s="160">
        <f t="shared" si="13"/>
        <v>0</v>
      </c>
      <c r="CE32" s="160">
        <f t="shared" si="14"/>
        <v>0</v>
      </c>
      <c r="CF32" s="160">
        <f t="shared" si="15"/>
        <v>0</v>
      </c>
      <c r="CG32" s="160">
        <f t="shared" si="16"/>
        <v>0</v>
      </c>
      <c r="CH32" s="160" t="e">
        <f t="shared" si="17"/>
        <v>#REF!</v>
      </c>
    </row>
    <row r="33" spans="1:86" ht="12.75" customHeight="1" x14ac:dyDescent="0.2">
      <c r="A33" s="145">
        <f>'1a'!A38</f>
        <v>30</v>
      </c>
      <c r="B33" s="146">
        <f>'1a'!B38</f>
        <v>30</v>
      </c>
      <c r="C33" s="147" t="str">
        <f>'1a'!C38</f>
        <v>ÖMÜR PEHLİVAN</v>
      </c>
      <c r="D33" s="148" t="str">
        <f>'1a'!T38</f>
        <v/>
      </c>
      <c r="E33" s="149" t="str">
        <f>'1b'!E38</f>
        <v>Değerlendirme</v>
      </c>
      <c r="F33" s="150" t="e">
        <f>IF(E33="","",'1b'!#REF!)</f>
        <v>#REF!</v>
      </c>
      <c r="G33" s="151" t="e">
        <f>IF(E33="","",'1b'!#REF!)</f>
        <v>#REF!</v>
      </c>
      <c r="H33" s="275">
        <f>'2b'!D38</f>
        <v>0</v>
      </c>
      <c r="I33" s="153" t="str">
        <f>'2b'!E38</f>
        <v>Değerlendirme</v>
      </c>
      <c r="J33" s="154">
        <f>IF(I33="","",'2b'!W38)</f>
        <v>0</v>
      </c>
      <c r="K33" s="155">
        <f>IF(I33="","",'2b'!Y38)</f>
        <v>0</v>
      </c>
      <c r="L33" s="148" t="str">
        <f>'3b'!E38</f>
        <v>Değerlendirme</v>
      </c>
      <c r="M33" s="149" t="str">
        <f>'3b'!E38</f>
        <v>Değerlendirme</v>
      </c>
      <c r="N33" s="150">
        <f>IF(M33="","",'3b'!W38)</f>
        <v>0</v>
      </c>
      <c r="O33" s="151">
        <f>IF(M33="","",'3b'!Y38)</f>
        <v>0</v>
      </c>
      <c r="P33" s="152" t="str">
        <f>'4a'!T38</f>
        <v/>
      </c>
      <c r="Q33" s="153">
        <f>'4b'!E38</f>
        <v>0</v>
      </c>
      <c r="R33" s="154">
        <f>IF(Q33="","",'4b'!W38)</f>
        <v>0</v>
      </c>
      <c r="S33" s="155">
        <f>IF(Q33="","",'4b'!Y38)</f>
        <v>0</v>
      </c>
      <c r="T33" s="148" t="str">
        <f>'5a'!T38</f>
        <v/>
      </c>
      <c r="U33" s="149" t="str">
        <f>'5b'!E38</f>
        <v>Değerlendirme</v>
      </c>
      <c r="V33" s="150">
        <f>IF(U33="","",'5b'!W38)</f>
        <v>0</v>
      </c>
      <c r="W33" s="151">
        <f>IF(U33="","",'5b'!Y38)</f>
        <v>0</v>
      </c>
      <c r="X33" s="152" t="str">
        <f>'6a'!T38</f>
        <v/>
      </c>
      <c r="Y33" s="153" t="str">
        <f>'6b'!E38</f>
        <v>Değerlendirme</v>
      </c>
      <c r="Z33" s="154">
        <f>IF(Y33="","",'6b'!W38)</f>
        <v>0</v>
      </c>
      <c r="AA33" s="155">
        <f>IF(Y33="","",'6b'!Y38)</f>
        <v>0</v>
      </c>
      <c r="AB33" s="148" t="str">
        <f>'7a'!T38</f>
        <v/>
      </c>
      <c r="AC33" s="149" t="str">
        <f>'7b'!E38</f>
        <v>Değerlendirme</v>
      </c>
      <c r="AD33" s="150">
        <f>IF(AC33="","",'7b'!W38)</f>
        <v>0</v>
      </c>
      <c r="AE33" s="151">
        <f>IF(AC33="","",'7b'!Y38)</f>
        <v>0</v>
      </c>
      <c r="AF33" s="275" t="str">
        <f>'8a'!R38</f>
        <v/>
      </c>
      <c r="AG33" s="276" t="str">
        <f>'8b'!E38</f>
        <v>Değerlendirme</v>
      </c>
      <c r="AH33" s="154">
        <f>IF(AG33="","",'8b'!U38)</f>
        <v>0</v>
      </c>
      <c r="AI33" s="155">
        <f>IF(AG33="","",'8b'!W38)</f>
        <v>0</v>
      </c>
      <c r="AJ33" s="148" t="str">
        <f>'9a'!T38</f>
        <v/>
      </c>
      <c r="AK33" s="149" t="str">
        <f>'9b'!E38</f>
        <v>Değerlendirme</v>
      </c>
      <c r="AL33" s="150">
        <f>IF(AK33="","",'9b'!W38)</f>
        <v>0</v>
      </c>
      <c r="AM33" s="151">
        <f>IF(AK33="","",'9b'!Y38)</f>
        <v>0</v>
      </c>
      <c r="AN33" s="152" t="str">
        <f>'10a'!T38</f>
        <v/>
      </c>
      <c r="AO33" s="153" t="str">
        <f>'10b'!E38</f>
        <v>Değerlendirme</v>
      </c>
      <c r="AP33" s="154">
        <f>IF(AO33="","",'10b'!W38)</f>
        <v>0</v>
      </c>
      <c r="AQ33" s="155">
        <f>IF(AO33="","",'10b'!Y38)</f>
        <v>0</v>
      </c>
      <c r="AR33" s="273" t="str">
        <f>'11a'!R38</f>
        <v/>
      </c>
      <c r="AS33" s="274" t="str">
        <f>'11b'!E38</f>
        <v>Değerlendirme</v>
      </c>
      <c r="AT33" s="150">
        <f>IF(AS33="","",'11b'!U38)</f>
        <v>0</v>
      </c>
      <c r="AU33" s="151">
        <f>IF(AS33="","",'11b'!W38)</f>
        <v>0</v>
      </c>
      <c r="AV33" s="152" t="str">
        <f>'12a'!T38</f>
        <v/>
      </c>
      <c r="AW33" s="153" t="str">
        <f>'12b'!E38</f>
        <v>Değerlendirme</v>
      </c>
      <c r="AX33" s="154">
        <f>IF(AW33="","",'12b'!W38)</f>
        <v>0</v>
      </c>
      <c r="AY33" s="155">
        <f>IF(AW33="","",'12b'!Y38)</f>
        <v>0</v>
      </c>
      <c r="AZ33" s="148" t="str">
        <f>'13a'!T38</f>
        <v/>
      </c>
      <c r="BA33" s="149" t="str">
        <f>'13b'!E38</f>
        <v>Değerlendirme</v>
      </c>
      <c r="BB33" s="150">
        <f>IF(BA33="","",'13b'!W38)</f>
        <v>0</v>
      </c>
      <c r="BC33" s="151">
        <f>IF(BA33="","",'13b'!Y38)</f>
        <v>0</v>
      </c>
      <c r="BD33" s="152" t="str">
        <f>'14a'!T38</f>
        <v/>
      </c>
      <c r="BE33" s="153" t="str">
        <f>'14b'!E38</f>
        <v>Değerlendirme</v>
      </c>
      <c r="BF33" s="154">
        <f>IF(BE33="","",'14b'!W38)</f>
        <v>0</v>
      </c>
      <c r="BG33" s="155">
        <f>IF(BE33="","",'14b'!Y38)</f>
        <v>0</v>
      </c>
      <c r="BH33" s="273" t="str">
        <f>'15a'!T38</f>
        <v/>
      </c>
      <c r="BI33" s="274" t="str">
        <f>'15b'!E38</f>
        <v>Değerlendirme</v>
      </c>
      <c r="BJ33" s="150">
        <f>IF(BI33="","",'15b'!W38)</f>
        <v>0</v>
      </c>
      <c r="BK33" s="151">
        <f>IF(BI33="","",'15b'!Y38)</f>
        <v>0</v>
      </c>
      <c r="BL33" s="275" t="str">
        <f>'16a'!T38</f>
        <v/>
      </c>
      <c r="BM33" s="276" t="e">
        <f>#REF!</f>
        <v>#REF!</v>
      </c>
      <c r="BN33" s="154" t="e">
        <f>IF(BM33="","",#REF!)</f>
        <v>#REF!</v>
      </c>
      <c r="BO33" s="155" t="e">
        <f>IF(BM33="","",#REF!)</f>
        <v>#REF!</v>
      </c>
      <c r="BP33" s="156" t="e">
        <f t="shared" si="0"/>
        <v>#REF!</v>
      </c>
      <c r="BQ33" s="157" t="e">
        <f t="shared" si="1"/>
        <v>#REF!</v>
      </c>
      <c r="BR33" s="158" t="e">
        <f>ROUND(SUM(BS33:CH33)/ANASAYFA!$G$21,2)</f>
        <v>#REF!</v>
      </c>
      <c r="BS33" s="159" t="e">
        <f t="shared" si="2"/>
        <v>#REF!</v>
      </c>
      <c r="BT33" s="159">
        <f t="shared" si="3"/>
        <v>0</v>
      </c>
      <c r="BU33" s="159">
        <f t="shared" si="4"/>
        <v>0</v>
      </c>
      <c r="BV33" s="159">
        <f t="shared" si="5"/>
        <v>0</v>
      </c>
      <c r="BW33" s="159">
        <f t="shared" si="6"/>
        <v>0</v>
      </c>
      <c r="BX33" s="159">
        <f t="shared" si="7"/>
        <v>0</v>
      </c>
      <c r="BY33" s="160">
        <f t="shared" si="8"/>
        <v>0</v>
      </c>
      <c r="BZ33" s="160">
        <f t="shared" si="9"/>
        <v>0</v>
      </c>
      <c r="CA33" s="160">
        <f t="shared" si="10"/>
        <v>0</v>
      </c>
      <c r="CB33" s="160">
        <f t="shared" si="11"/>
        <v>0</v>
      </c>
      <c r="CC33" s="160">
        <f t="shared" si="12"/>
        <v>0</v>
      </c>
      <c r="CD33" s="160">
        <f t="shared" si="13"/>
        <v>0</v>
      </c>
      <c r="CE33" s="160">
        <f t="shared" si="14"/>
        <v>0</v>
      </c>
      <c r="CF33" s="160">
        <f t="shared" si="15"/>
        <v>0</v>
      </c>
      <c r="CG33" s="160">
        <f t="shared" si="16"/>
        <v>0</v>
      </c>
      <c r="CH33" s="160" t="e">
        <f t="shared" si="17"/>
        <v>#REF!</v>
      </c>
    </row>
    <row r="34" spans="1:86" ht="12.75" customHeight="1" x14ac:dyDescent="0.2">
      <c r="A34" s="145">
        <f>'1a'!A39</f>
        <v>0</v>
      </c>
      <c r="B34" s="146">
        <f>'1a'!B39</f>
        <v>0</v>
      </c>
      <c r="C34" s="147">
        <f>'1a'!C39</f>
        <v>0</v>
      </c>
      <c r="D34" s="148" t="str">
        <f>'1a'!T39</f>
        <v/>
      </c>
      <c r="E34" s="149" t="e">
        <f>'1b'!#REF!</f>
        <v>#REF!</v>
      </c>
      <c r="F34" s="150" t="e">
        <f>IF(E34="","",'1b'!#REF!)</f>
        <v>#REF!</v>
      </c>
      <c r="G34" s="151" t="e">
        <f>IF(E34="","",'1b'!#REF!)</f>
        <v>#REF!</v>
      </c>
      <c r="H34" s="275" t="e">
        <f>'2b'!#REF!</f>
        <v>#REF!</v>
      </c>
      <c r="I34" s="153" t="e">
        <f>'2b'!#REF!</f>
        <v>#REF!</v>
      </c>
      <c r="J34" s="154" t="e">
        <f>IF(I34="","",'2b'!#REF!)</f>
        <v>#REF!</v>
      </c>
      <c r="K34" s="155" t="e">
        <f>IF(I34="","",'2b'!#REF!)</f>
        <v>#REF!</v>
      </c>
      <c r="L34" s="148" t="str">
        <f>'3a'!T39</f>
        <v/>
      </c>
      <c r="M34" s="149">
        <f>'3b'!T39</f>
        <v>0</v>
      </c>
      <c r="N34" s="150">
        <f>IF(M34="","",'3b'!W39)</f>
        <v>0</v>
      </c>
      <c r="O34" s="151">
        <f>IF(M34="","",'3b'!Y39)</f>
        <v>0</v>
      </c>
      <c r="P34" s="152" t="str">
        <f>'4a'!T39</f>
        <v/>
      </c>
      <c r="Q34" s="153">
        <f>'4b'!T39</f>
        <v>0</v>
      </c>
      <c r="R34" s="154">
        <f>IF(Q34="","",'4b'!W39)</f>
        <v>0</v>
      </c>
      <c r="S34" s="155">
        <f>IF(Q34="","",'4b'!Y39)</f>
        <v>0</v>
      </c>
      <c r="T34" s="148" t="str">
        <f>'5a'!T39</f>
        <v/>
      </c>
      <c r="U34" s="149">
        <f>'5b'!T39</f>
        <v>0</v>
      </c>
      <c r="V34" s="150">
        <f>IF(U34="","",'5b'!W39)</f>
        <v>0</v>
      </c>
      <c r="W34" s="151">
        <f>IF(U34="","",'5b'!Y39)</f>
        <v>0</v>
      </c>
      <c r="X34" s="152" t="str">
        <f>'6a'!T39</f>
        <v/>
      </c>
      <c r="Y34" s="153">
        <f>'6b'!T39</f>
        <v>0</v>
      </c>
      <c r="Z34" s="154">
        <f>IF(Y34="","",'6b'!W39)</f>
        <v>0</v>
      </c>
      <c r="AA34" s="155">
        <f>IF(Y34="","",'6b'!Y39)</f>
        <v>0</v>
      </c>
      <c r="AB34" s="148" t="str">
        <f>'7a'!T39</f>
        <v/>
      </c>
      <c r="AC34" s="149">
        <f>'7b'!T39</f>
        <v>0</v>
      </c>
      <c r="AD34" s="150">
        <f>IF(AC34="","",'7b'!W39)</f>
        <v>0</v>
      </c>
      <c r="AE34" s="151">
        <f>IF(AC34="","",'7b'!Y39)</f>
        <v>0</v>
      </c>
      <c r="AF34" s="275" t="str">
        <f>'8a'!R39</f>
        <v/>
      </c>
      <c r="AG34" s="276">
        <f>'8b'!R39</f>
        <v>0</v>
      </c>
      <c r="AH34" s="154">
        <f>IF(AG34="","",'8b'!U39)</f>
        <v>0</v>
      </c>
      <c r="AI34" s="155">
        <f>IF(AG34="","",'8b'!W39)</f>
        <v>0</v>
      </c>
      <c r="AJ34" s="148" t="str">
        <f>'9a'!T39</f>
        <v/>
      </c>
      <c r="AK34" s="149">
        <f>'9b'!T39</f>
        <v>0</v>
      </c>
      <c r="AL34" s="150">
        <f>IF(AK34="","",'9b'!W39)</f>
        <v>0</v>
      </c>
      <c r="AM34" s="151">
        <f>IF(AK34="","",'9b'!Y39)</f>
        <v>0</v>
      </c>
      <c r="AN34" s="152" t="str">
        <f>'10a'!T39</f>
        <v/>
      </c>
      <c r="AO34" s="153">
        <f>'10b'!T39</f>
        <v>0</v>
      </c>
      <c r="AP34" s="154">
        <f>IF(AO34="","",'10b'!W39)</f>
        <v>0</v>
      </c>
      <c r="AQ34" s="155">
        <f>IF(AO34="","",'10b'!Y39)</f>
        <v>0</v>
      </c>
      <c r="AR34" s="273" t="str">
        <f>'11a'!R39</f>
        <v/>
      </c>
      <c r="AS34" s="274">
        <f>'11b'!R39</f>
        <v>0</v>
      </c>
      <c r="AT34" s="150">
        <f>IF(AS34="","",'11b'!U39)</f>
        <v>0</v>
      </c>
      <c r="AU34" s="151">
        <f>IF(AS34="","",'11b'!W39)</f>
        <v>0</v>
      </c>
      <c r="AV34" s="152" t="str">
        <f>'12a'!T39</f>
        <v/>
      </c>
      <c r="AW34" s="153">
        <f>'12b'!T39</f>
        <v>0</v>
      </c>
      <c r="AX34" s="154">
        <f>IF(AW34="","",'12b'!W39)</f>
        <v>0</v>
      </c>
      <c r="AY34" s="155">
        <f>IF(AW34="","",'12b'!Y39)</f>
        <v>0</v>
      </c>
      <c r="AZ34" s="148" t="str">
        <f>'13a'!T39</f>
        <v/>
      </c>
      <c r="BA34" s="149">
        <f>'13b'!T39</f>
        <v>0</v>
      </c>
      <c r="BB34" s="150">
        <f>IF(BA34="","",'13b'!W39)</f>
        <v>0</v>
      </c>
      <c r="BC34" s="151">
        <f>IF(BA34="","",'13b'!Y39)</f>
        <v>0</v>
      </c>
      <c r="BD34" s="152" t="str">
        <f>'14a'!T39</f>
        <v/>
      </c>
      <c r="BE34" s="153">
        <f>'14b'!T39</f>
        <v>0</v>
      </c>
      <c r="BF34" s="154">
        <f>IF(BE34="","",'14b'!W39)</f>
        <v>0</v>
      </c>
      <c r="BG34" s="155">
        <f>IF(BE34="","",'14b'!Y39)</f>
        <v>0</v>
      </c>
      <c r="BH34" s="273" t="str">
        <f>'15a'!T39</f>
        <v/>
      </c>
      <c r="BI34" s="274">
        <f>'15b'!T39</f>
        <v>0</v>
      </c>
      <c r="BJ34" s="150">
        <f>IF(BI34="","",'15b'!W39)</f>
        <v>0</v>
      </c>
      <c r="BK34" s="151">
        <f>IF(BI34="","",'15b'!Y39)</f>
        <v>0</v>
      </c>
      <c r="BL34" s="275" t="str">
        <f>'16a'!T39</f>
        <v/>
      </c>
      <c r="BM34" s="276" t="e">
        <f>#REF!</f>
        <v>#REF!</v>
      </c>
      <c r="BN34" s="154" t="e">
        <f>IF(BM34="","",#REF!)</f>
        <v>#REF!</v>
      </c>
      <c r="BO34" s="155" t="e">
        <f>IF(BM34="","",#REF!)</f>
        <v>#REF!</v>
      </c>
      <c r="BP34" s="156" t="e">
        <f t="shared" si="0"/>
        <v>#REF!</v>
      </c>
      <c r="BQ34" s="157" t="e">
        <f t="shared" si="1"/>
        <v>#REF!</v>
      </c>
      <c r="BR34" s="158" t="e">
        <f>ROUND(SUM(BS34:CH34)/ANASAYFA!$G$21,2)</f>
        <v>#REF!</v>
      </c>
      <c r="BS34" s="159" t="e">
        <f t="shared" si="2"/>
        <v>#REF!</v>
      </c>
      <c r="BT34" s="159" t="e">
        <f t="shared" si="3"/>
        <v>#REF!</v>
      </c>
      <c r="BU34" s="159">
        <f t="shared" si="4"/>
        <v>0</v>
      </c>
      <c r="BV34" s="159">
        <f t="shared" si="5"/>
        <v>0</v>
      </c>
      <c r="BW34" s="159">
        <f t="shared" si="6"/>
        <v>0</v>
      </c>
      <c r="BX34" s="159">
        <f t="shared" si="7"/>
        <v>0</v>
      </c>
      <c r="BY34" s="160">
        <f t="shared" si="8"/>
        <v>0</v>
      </c>
      <c r="BZ34" s="160">
        <f t="shared" si="9"/>
        <v>0</v>
      </c>
      <c r="CA34" s="160">
        <f t="shared" si="10"/>
        <v>0</v>
      </c>
      <c r="CB34" s="160">
        <f t="shared" si="11"/>
        <v>0</v>
      </c>
      <c r="CC34" s="160">
        <f t="shared" si="12"/>
        <v>0</v>
      </c>
      <c r="CD34" s="160">
        <f t="shared" si="13"/>
        <v>0</v>
      </c>
      <c r="CE34" s="160">
        <f t="shared" si="14"/>
        <v>0</v>
      </c>
      <c r="CF34" s="160">
        <f t="shared" si="15"/>
        <v>0</v>
      </c>
      <c r="CG34" s="160">
        <f t="shared" si="16"/>
        <v>0</v>
      </c>
      <c r="CH34" s="160" t="e">
        <f t="shared" si="17"/>
        <v>#REF!</v>
      </c>
    </row>
    <row r="35" spans="1:86" ht="12.75" customHeight="1" x14ac:dyDescent="0.2">
      <c r="A35" s="145">
        <f>'1a'!A40</f>
        <v>0</v>
      </c>
      <c r="B35" s="146">
        <f>'1a'!B40</f>
        <v>0</v>
      </c>
      <c r="C35" s="147">
        <f>'1a'!C40</f>
        <v>0</v>
      </c>
      <c r="D35" s="148" t="str">
        <f>'1a'!T40</f>
        <v/>
      </c>
      <c r="E35" s="149" t="e">
        <f>'1b'!#REF!</f>
        <v>#REF!</v>
      </c>
      <c r="F35" s="150" t="e">
        <f>IF(E35="","",'1b'!#REF!)</f>
        <v>#REF!</v>
      </c>
      <c r="G35" s="151" t="e">
        <f>IF(E35="","",'1b'!#REF!)</f>
        <v>#REF!</v>
      </c>
      <c r="H35" s="275" t="e">
        <f>'2b'!#REF!</f>
        <v>#REF!</v>
      </c>
      <c r="I35" s="153" t="e">
        <f>'2b'!#REF!</f>
        <v>#REF!</v>
      </c>
      <c r="J35" s="154" t="e">
        <f>IF(I35="","",'2b'!#REF!)</f>
        <v>#REF!</v>
      </c>
      <c r="K35" s="155" t="e">
        <f>IF(I35="","",'2b'!#REF!)</f>
        <v>#REF!</v>
      </c>
      <c r="L35" s="148" t="str">
        <f>'3a'!T40</f>
        <v/>
      </c>
      <c r="M35" s="149">
        <f>'3b'!T40</f>
        <v>0</v>
      </c>
      <c r="N35" s="150">
        <f>IF(M35="","",'3b'!W40)</f>
        <v>0</v>
      </c>
      <c r="O35" s="151">
        <f>IF(M35="","",'3b'!Y40)</f>
        <v>0</v>
      </c>
      <c r="P35" s="152" t="str">
        <f>'4a'!T40</f>
        <v/>
      </c>
      <c r="Q35" s="153">
        <f>'4b'!T40</f>
        <v>0</v>
      </c>
      <c r="R35" s="154">
        <f>IF(Q35="","",'4b'!W40)</f>
        <v>0</v>
      </c>
      <c r="S35" s="155">
        <f>IF(Q35="","",'4b'!Y40)</f>
        <v>0</v>
      </c>
      <c r="T35" s="148" t="str">
        <f>'5a'!T40</f>
        <v/>
      </c>
      <c r="U35" s="149">
        <f>'5b'!T40</f>
        <v>0</v>
      </c>
      <c r="V35" s="150">
        <f>IF(U35="","",'5b'!W40)</f>
        <v>0</v>
      </c>
      <c r="W35" s="151">
        <f>IF(U35="","",'5b'!Y40)</f>
        <v>0</v>
      </c>
      <c r="X35" s="152" t="str">
        <f>'6a'!T40</f>
        <v/>
      </c>
      <c r="Y35" s="153">
        <f>'6b'!T40</f>
        <v>0</v>
      </c>
      <c r="Z35" s="154">
        <f>IF(Y35="","",'6b'!W40)</f>
        <v>0</v>
      </c>
      <c r="AA35" s="155">
        <f>IF(Y35="","",'6b'!Y40)</f>
        <v>0</v>
      </c>
      <c r="AB35" s="148" t="str">
        <f>'7a'!T40</f>
        <v/>
      </c>
      <c r="AC35" s="149">
        <f>'7b'!T40</f>
        <v>0</v>
      </c>
      <c r="AD35" s="150">
        <f>IF(AC35="","",'7b'!W40)</f>
        <v>0</v>
      </c>
      <c r="AE35" s="151">
        <f>IF(AC35="","",'7b'!Y40)</f>
        <v>0</v>
      </c>
      <c r="AF35" s="275" t="str">
        <f>'8a'!R40</f>
        <v/>
      </c>
      <c r="AG35" s="276">
        <f>'8b'!R40</f>
        <v>0</v>
      </c>
      <c r="AH35" s="154">
        <f>IF(AG35="","",'8b'!U40)</f>
        <v>0</v>
      </c>
      <c r="AI35" s="155">
        <f>IF(AG35="","",'8b'!W40)</f>
        <v>0</v>
      </c>
      <c r="AJ35" s="148" t="str">
        <f>'9a'!T40</f>
        <v/>
      </c>
      <c r="AK35" s="149">
        <f>'9b'!T40</f>
        <v>0</v>
      </c>
      <c r="AL35" s="150">
        <f>IF(AK35="","",'9b'!W40)</f>
        <v>0</v>
      </c>
      <c r="AM35" s="151">
        <f>IF(AK35="","",'9b'!Y40)</f>
        <v>0</v>
      </c>
      <c r="AN35" s="152" t="str">
        <f>'10a'!T40</f>
        <v/>
      </c>
      <c r="AO35" s="153">
        <f>'10b'!T40</f>
        <v>0</v>
      </c>
      <c r="AP35" s="154">
        <f>IF(AO35="","",'10b'!W40)</f>
        <v>0</v>
      </c>
      <c r="AQ35" s="155">
        <f>IF(AO35="","",'10b'!Y40)</f>
        <v>0</v>
      </c>
      <c r="AR35" s="273" t="str">
        <f>'11a'!R40</f>
        <v/>
      </c>
      <c r="AS35" s="274">
        <f>'11b'!R40</f>
        <v>0</v>
      </c>
      <c r="AT35" s="150">
        <f>IF(AS35="","",'11b'!U40)</f>
        <v>0</v>
      </c>
      <c r="AU35" s="151">
        <f>IF(AS35="","",'11b'!W40)</f>
        <v>0</v>
      </c>
      <c r="AV35" s="152" t="str">
        <f>'12a'!T40</f>
        <v/>
      </c>
      <c r="AW35" s="153">
        <f>'12b'!T40</f>
        <v>0</v>
      </c>
      <c r="AX35" s="154">
        <f>IF(AW35="","",'12b'!W40)</f>
        <v>0</v>
      </c>
      <c r="AY35" s="155">
        <f>IF(AW35="","",'12b'!Y40)</f>
        <v>0</v>
      </c>
      <c r="AZ35" s="148" t="str">
        <f>'13a'!T40</f>
        <v/>
      </c>
      <c r="BA35" s="149">
        <f>'13b'!T40</f>
        <v>0</v>
      </c>
      <c r="BB35" s="150">
        <f>IF(BA35="","",'13b'!W40)</f>
        <v>0</v>
      </c>
      <c r="BC35" s="151">
        <f>IF(BA35="","",'13b'!Y40)</f>
        <v>0</v>
      </c>
      <c r="BD35" s="152" t="str">
        <f>'14a'!T40</f>
        <v/>
      </c>
      <c r="BE35" s="153">
        <f>'14b'!T40</f>
        <v>0</v>
      </c>
      <c r="BF35" s="154">
        <f>IF(BE35="","",'14b'!W40)</f>
        <v>0</v>
      </c>
      <c r="BG35" s="155">
        <f>IF(BE35="","",'14b'!Y40)</f>
        <v>0</v>
      </c>
      <c r="BH35" s="273" t="str">
        <f>'15a'!T40</f>
        <v/>
      </c>
      <c r="BI35" s="274">
        <f>'15b'!T40</f>
        <v>0</v>
      </c>
      <c r="BJ35" s="150">
        <f>IF(BI35="","",'15b'!W40)</f>
        <v>0</v>
      </c>
      <c r="BK35" s="151">
        <f>IF(BI35="","",'15b'!Y40)</f>
        <v>0</v>
      </c>
      <c r="BL35" s="275" t="str">
        <f>'16a'!T40</f>
        <v/>
      </c>
      <c r="BM35" s="276" t="e">
        <f>#REF!</f>
        <v>#REF!</v>
      </c>
      <c r="BN35" s="154" t="e">
        <f>IF(BM35="","",#REF!)</f>
        <v>#REF!</v>
      </c>
      <c r="BO35" s="155" t="e">
        <f>IF(BM35="","",#REF!)</f>
        <v>#REF!</v>
      </c>
      <c r="BP35" s="156" t="e">
        <f t="shared" si="0"/>
        <v>#REF!</v>
      </c>
      <c r="BQ35" s="157" t="e">
        <f t="shared" si="1"/>
        <v>#REF!</v>
      </c>
      <c r="BR35" s="158" t="e">
        <f>ROUND(SUM(BS35:CH35)/ANASAYFA!$G$21,2)</f>
        <v>#REF!</v>
      </c>
      <c r="BS35" s="159" t="e">
        <f t="shared" si="2"/>
        <v>#REF!</v>
      </c>
      <c r="BT35" s="159" t="e">
        <f t="shared" si="3"/>
        <v>#REF!</v>
      </c>
      <c r="BU35" s="159">
        <f t="shared" si="4"/>
        <v>0</v>
      </c>
      <c r="BV35" s="159">
        <f t="shared" si="5"/>
        <v>0</v>
      </c>
      <c r="BW35" s="159">
        <f t="shared" si="6"/>
        <v>0</v>
      </c>
      <c r="BX35" s="159">
        <f t="shared" si="7"/>
        <v>0</v>
      </c>
      <c r="BY35" s="160">
        <f t="shared" si="8"/>
        <v>0</v>
      </c>
      <c r="BZ35" s="160">
        <f t="shared" si="9"/>
        <v>0</v>
      </c>
      <c r="CA35" s="160">
        <f t="shared" si="10"/>
        <v>0</v>
      </c>
      <c r="CB35" s="160">
        <f t="shared" si="11"/>
        <v>0</v>
      </c>
      <c r="CC35" s="160">
        <f t="shared" si="12"/>
        <v>0</v>
      </c>
      <c r="CD35" s="160">
        <f t="shared" si="13"/>
        <v>0</v>
      </c>
      <c r="CE35" s="160">
        <f t="shared" si="14"/>
        <v>0</v>
      </c>
      <c r="CF35" s="160">
        <f t="shared" si="15"/>
        <v>0</v>
      </c>
      <c r="CG35" s="160">
        <f t="shared" si="16"/>
        <v>0</v>
      </c>
      <c r="CH35" s="160" t="e">
        <f t="shared" si="17"/>
        <v>#REF!</v>
      </c>
    </row>
    <row r="36" spans="1:86" ht="12.75" customHeight="1" x14ac:dyDescent="0.2">
      <c r="A36" s="145">
        <f>'1a'!A41</f>
        <v>0</v>
      </c>
      <c r="B36" s="146">
        <f>'1a'!B41</f>
        <v>0</v>
      </c>
      <c r="C36" s="147">
        <f>'1a'!C41</f>
        <v>0</v>
      </c>
      <c r="D36" s="148" t="str">
        <f>'1a'!T41</f>
        <v/>
      </c>
      <c r="E36" s="149" t="e">
        <f>'1b'!#REF!</f>
        <v>#REF!</v>
      </c>
      <c r="F36" s="150" t="e">
        <f>IF(E36="","",'1b'!#REF!)</f>
        <v>#REF!</v>
      </c>
      <c r="G36" s="151" t="e">
        <f>IF(E36="","",'1b'!#REF!)</f>
        <v>#REF!</v>
      </c>
      <c r="H36" s="275" t="e">
        <f>'2b'!#REF!</f>
        <v>#REF!</v>
      </c>
      <c r="I36" s="153" t="e">
        <f>'2b'!#REF!</f>
        <v>#REF!</v>
      </c>
      <c r="J36" s="154" t="e">
        <f>IF(I36="","",'2b'!#REF!)</f>
        <v>#REF!</v>
      </c>
      <c r="K36" s="155" t="e">
        <f>IF(I36="","",'2b'!#REF!)</f>
        <v>#REF!</v>
      </c>
      <c r="L36" s="148" t="str">
        <f>'3a'!T41</f>
        <v/>
      </c>
      <c r="M36" s="149">
        <f>'3b'!T41</f>
        <v>0</v>
      </c>
      <c r="N36" s="150">
        <f>IF(M36="","",'3b'!W41)</f>
        <v>0</v>
      </c>
      <c r="O36" s="151">
        <f>IF(M36="","",'3b'!Y41)</f>
        <v>0</v>
      </c>
      <c r="P36" s="152" t="str">
        <f>'4a'!T41</f>
        <v/>
      </c>
      <c r="Q36" s="153">
        <f>'4b'!T41</f>
        <v>0</v>
      </c>
      <c r="R36" s="154">
        <f>IF(Q36="","",'4b'!W41)</f>
        <v>0</v>
      </c>
      <c r="S36" s="155">
        <f>IF(Q36="","",'4b'!Y41)</f>
        <v>0</v>
      </c>
      <c r="T36" s="148" t="str">
        <f>'5a'!T41</f>
        <v/>
      </c>
      <c r="U36" s="149">
        <f>'5b'!T41</f>
        <v>0</v>
      </c>
      <c r="V36" s="150">
        <f>IF(U36="","",'5b'!W41)</f>
        <v>0</v>
      </c>
      <c r="W36" s="151">
        <f>IF(U36="","",'5b'!Y41)</f>
        <v>0</v>
      </c>
      <c r="X36" s="152" t="str">
        <f>'6a'!T41</f>
        <v/>
      </c>
      <c r="Y36" s="153">
        <f>'6b'!T41</f>
        <v>0</v>
      </c>
      <c r="Z36" s="154">
        <f>IF(Y36="","",'6b'!W41)</f>
        <v>0</v>
      </c>
      <c r="AA36" s="155">
        <f>IF(Y36="","",'6b'!Y41)</f>
        <v>0</v>
      </c>
      <c r="AB36" s="148" t="str">
        <f>'7a'!T41</f>
        <v/>
      </c>
      <c r="AC36" s="149">
        <f>'7b'!T41</f>
        <v>0</v>
      </c>
      <c r="AD36" s="150">
        <f>IF(AC36="","",'7b'!W41)</f>
        <v>0</v>
      </c>
      <c r="AE36" s="151">
        <f>IF(AC36="","",'7b'!Y41)</f>
        <v>0</v>
      </c>
      <c r="AF36" s="275" t="str">
        <f>'8a'!R41</f>
        <v/>
      </c>
      <c r="AG36" s="276">
        <f>'8b'!R41</f>
        <v>0</v>
      </c>
      <c r="AH36" s="154">
        <f>IF(AG36="","",'8b'!U41)</f>
        <v>0</v>
      </c>
      <c r="AI36" s="155">
        <f>IF(AG36="","",'8b'!W41)</f>
        <v>0</v>
      </c>
      <c r="AJ36" s="148" t="str">
        <f>'9a'!T41</f>
        <v/>
      </c>
      <c r="AK36" s="149">
        <f>'9b'!T41</f>
        <v>0</v>
      </c>
      <c r="AL36" s="150">
        <f>IF(AK36="","",'9b'!W41)</f>
        <v>0</v>
      </c>
      <c r="AM36" s="151">
        <f>IF(AK36="","",'9b'!Y41)</f>
        <v>0</v>
      </c>
      <c r="AN36" s="152" t="str">
        <f>'10a'!T41</f>
        <v/>
      </c>
      <c r="AO36" s="153">
        <f>'10b'!T41</f>
        <v>0</v>
      </c>
      <c r="AP36" s="154">
        <f>IF(AO36="","",'10b'!W41)</f>
        <v>0</v>
      </c>
      <c r="AQ36" s="155">
        <f>IF(AO36="","",'10b'!Y41)</f>
        <v>0</v>
      </c>
      <c r="AR36" s="273" t="str">
        <f>'11a'!R41</f>
        <v/>
      </c>
      <c r="AS36" s="274">
        <f>'11b'!R41</f>
        <v>0</v>
      </c>
      <c r="AT36" s="150">
        <f>IF(AS36="","",'11b'!U41)</f>
        <v>0</v>
      </c>
      <c r="AU36" s="151">
        <f>IF(AS36="","",'11b'!W41)</f>
        <v>0</v>
      </c>
      <c r="AV36" s="152" t="str">
        <f>'12a'!T41</f>
        <v/>
      </c>
      <c r="AW36" s="153">
        <f>'12b'!T41</f>
        <v>0</v>
      </c>
      <c r="AX36" s="154">
        <f>IF(AW36="","",'12b'!W41)</f>
        <v>0</v>
      </c>
      <c r="AY36" s="155">
        <f>IF(AW36="","",'12b'!Y41)</f>
        <v>0</v>
      </c>
      <c r="AZ36" s="148" t="str">
        <f>'13a'!T41</f>
        <v/>
      </c>
      <c r="BA36" s="149">
        <f>'13b'!T41</f>
        <v>0</v>
      </c>
      <c r="BB36" s="150">
        <f>IF(BA36="","",'13b'!W41)</f>
        <v>0</v>
      </c>
      <c r="BC36" s="151">
        <f>IF(BA36="","",'13b'!Y41)</f>
        <v>0</v>
      </c>
      <c r="BD36" s="152" t="str">
        <f>'14a'!T41</f>
        <v/>
      </c>
      <c r="BE36" s="153">
        <f>'14b'!T41</f>
        <v>0</v>
      </c>
      <c r="BF36" s="154">
        <f>IF(BE36="","",'14b'!W41)</f>
        <v>0</v>
      </c>
      <c r="BG36" s="155">
        <f>IF(BE36="","",'14b'!Y41)</f>
        <v>0</v>
      </c>
      <c r="BH36" s="273" t="str">
        <f>'15a'!T41</f>
        <v/>
      </c>
      <c r="BI36" s="274">
        <f>'15b'!T41</f>
        <v>0</v>
      </c>
      <c r="BJ36" s="150">
        <f>IF(BI36="","",'15b'!W41)</f>
        <v>0</v>
      </c>
      <c r="BK36" s="151">
        <f>IF(BI36="","",'15b'!Y41)</f>
        <v>0</v>
      </c>
      <c r="BL36" s="275" t="str">
        <f>'16a'!T41</f>
        <v/>
      </c>
      <c r="BM36" s="276" t="e">
        <f>#REF!</f>
        <v>#REF!</v>
      </c>
      <c r="BN36" s="154" t="e">
        <f>IF(BM36="","",#REF!)</f>
        <v>#REF!</v>
      </c>
      <c r="BO36" s="155" t="e">
        <f>IF(BM36="","",#REF!)</f>
        <v>#REF!</v>
      </c>
      <c r="BP36" s="156" t="e">
        <f t="shared" si="0"/>
        <v>#REF!</v>
      </c>
      <c r="BQ36" s="157" t="e">
        <f t="shared" si="1"/>
        <v>#REF!</v>
      </c>
      <c r="BR36" s="158" t="e">
        <f>ROUND(SUM(BS36:CH36)/ANASAYFA!$G$21,2)</f>
        <v>#REF!</v>
      </c>
      <c r="BS36" s="159" t="e">
        <f t="shared" si="2"/>
        <v>#REF!</v>
      </c>
      <c r="BT36" s="159" t="e">
        <f t="shared" si="3"/>
        <v>#REF!</v>
      </c>
      <c r="BU36" s="159">
        <f t="shared" si="4"/>
        <v>0</v>
      </c>
      <c r="BV36" s="159">
        <f t="shared" si="5"/>
        <v>0</v>
      </c>
      <c r="BW36" s="159">
        <f t="shared" si="6"/>
        <v>0</v>
      </c>
      <c r="BX36" s="159">
        <f t="shared" si="7"/>
        <v>0</v>
      </c>
      <c r="BY36" s="160">
        <f t="shared" si="8"/>
        <v>0</v>
      </c>
      <c r="BZ36" s="160">
        <f t="shared" si="9"/>
        <v>0</v>
      </c>
      <c r="CA36" s="160">
        <f t="shared" si="10"/>
        <v>0</v>
      </c>
      <c r="CB36" s="160">
        <f t="shared" si="11"/>
        <v>0</v>
      </c>
      <c r="CC36" s="160">
        <f t="shared" si="12"/>
        <v>0</v>
      </c>
      <c r="CD36" s="160">
        <f t="shared" si="13"/>
        <v>0</v>
      </c>
      <c r="CE36" s="160">
        <f t="shared" si="14"/>
        <v>0</v>
      </c>
      <c r="CF36" s="160">
        <f t="shared" si="15"/>
        <v>0</v>
      </c>
      <c r="CG36" s="160">
        <f t="shared" si="16"/>
        <v>0</v>
      </c>
      <c r="CH36" s="160" t="e">
        <f t="shared" si="17"/>
        <v>#REF!</v>
      </c>
    </row>
    <row r="37" spans="1:86" ht="12.75" customHeight="1" x14ac:dyDescent="0.2">
      <c r="A37" s="145">
        <f>'1a'!A42</f>
        <v>0</v>
      </c>
      <c r="B37" s="146">
        <f>'1a'!B42</f>
        <v>0</v>
      </c>
      <c r="C37" s="147">
        <f>'1a'!C42</f>
        <v>0</v>
      </c>
      <c r="D37" s="148" t="str">
        <f>'1a'!T42</f>
        <v/>
      </c>
      <c r="E37" s="149" t="e">
        <f>'1b'!#REF!</f>
        <v>#REF!</v>
      </c>
      <c r="F37" s="150" t="e">
        <f>IF(E37="","",'1b'!#REF!)</f>
        <v>#REF!</v>
      </c>
      <c r="G37" s="151" t="e">
        <f>IF(E37="","",'1b'!#REF!)</f>
        <v>#REF!</v>
      </c>
      <c r="H37" s="275" t="e">
        <f>'2b'!#REF!</f>
        <v>#REF!</v>
      </c>
      <c r="I37" s="153" t="e">
        <f>'2b'!#REF!</f>
        <v>#REF!</v>
      </c>
      <c r="J37" s="154" t="e">
        <f>IF(I37="","",'2b'!#REF!)</f>
        <v>#REF!</v>
      </c>
      <c r="K37" s="155" t="e">
        <f>IF(I37="","",'2b'!#REF!)</f>
        <v>#REF!</v>
      </c>
      <c r="L37" s="148" t="str">
        <f>'3a'!T42</f>
        <v/>
      </c>
      <c r="M37" s="149">
        <f>'3b'!T42</f>
        <v>0</v>
      </c>
      <c r="N37" s="150">
        <f>IF(M37="","",'3b'!W42)</f>
        <v>0</v>
      </c>
      <c r="O37" s="151">
        <f>IF(M37="","",'3b'!Y42)</f>
        <v>0</v>
      </c>
      <c r="P37" s="152" t="str">
        <f>'4a'!T42</f>
        <v/>
      </c>
      <c r="Q37" s="153">
        <f>'4b'!T42</f>
        <v>0</v>
      </c>
      <c r="R37" s="154">
        <f>IF(Q37="","",'4b'!W42)</f>
        <v>0</v>
      </c>
      <c r="S37" s="155">
        <f>IF(Q37="","",'4b'!Y42)</f>
        <v>0</v>
      </c>
      <c r="T37" s="148" t="str">
        <f>'5a'!T42</f>
        <v/>
      </c>
      <c r="U37" s="149">
        <f>'5b'!T42</f>
        <v>0</v>
      </c>
      <c r="V37" s="150">
        <f>IF(U37="","",'5b'!W42)</f>
        <v>0</v>
      </c>
      <c r="W37" s="151">
        <f>IF(U37="","",'5b'!Y42)</f>
        <v>0</v>
      </c>
      <c r="X37" s="152" t="str">
        <f>'6a'!T42</f>
        <v/>
      </c>
      <c r="Y37" s="153">
        <f>'6b'!T42</f>
        <v>0</v>
      </c>
      <c r="Z37" s="154">
        <f>IF(Y37="","",'6b'!W42)</f>
        <v>0</v>
      </c>
      <c r="AA37" s="155">
        <f>IF(Y37="","",'6b'!Y42)</f>
        <v>0</v>
      </c>
      <c r="AB37" s="148" t="str">
        <f>'7a'!T42</f>
        <v/>
      </c>
      <c r="AC37" s="149">
        <f>'7b'!T42</f>
        <v>0</v>
      </c>
      <c r="AD37" s="150">
        <f>IF(AC37="","",'7b'!W42)</f>
        <v>0</v>
      </c>
      <c r="AE37" s="151">
        <f>IF(AC37="","",'7b'!Y42)</f>
        <v>0</v>
      </c>
      <c r="AF37" s="275" t="str">
        <f>'8a'!R42</f>
        <v/>
      </c>
      <c r="AG37" s="276">
        <f>'8b'!R42</f>
        <v>0</v>
      </c>
      <c r="AH37" s="154">
        <f>IF(AG37="","",'8b'!U42)</f>
        <v>0</v>
      </c>
      <c r="AI37" s="155">
        <f>IF(AG37="","",'8b'!W42)</f>
        <v>0</v>
      </c>
      <c r="AJ37" s="148" t="str">
        <f>'9a'!T42</f>
        <v/>
      </c>
      <c r="AK37" s="149">
        <f>'9b'!T42</f>
        <v>0</v>
      </c>
      <c r="AL37" s="150">
        <f>IF(AK37="","",'9b'!W42)</f>
        <v>0</v>
      </c>
      <c r="AM37" s="151">
        <f>IF(AK37="","",'9b'!Y42)</f>
        <v>0</v>
      </c>
      <c r="AN37" s="152" t="str">
        <f>'10a'!T42</f>
        <v/>
      </c>
      <c r="AO37" s="153">
        <f>'10b'!T42</f>
        <v>0</v>
      </c>
      <c r="AP37" s="154">
        <f>IF(AO37="","",'10b'!W42)</f>
        <v>0</v>
      </c>
      <c r="AQ37" s="155">
        <f>IF(AO37="","",'10b'!Y42)</f>
        <v>0</v>
      </c>
      <c r="AR37" s="273" t="str">
        <f>'11a'!R42</f>
        <v/>
      </c>
      <c r="AS37" s="274">
        <f>'11b'!R42</f>
        <v>0</v>
      </c>
      <c r="AT37" s="150">
        <f>IF(AS37="","",'11b'!U42)</f>
        <v>0</v>
      </c>
      <c r="AU37" s="151">
        <f>IF(AS37="","",'11b'!W42)</f>
        <v>0</v>
      </c>
      <c r="AV37" s="152" t="str">
        <f>'12a'!T42</f>
        <v/>
      </c>
      <c r="AW37" s="153">
        <f>'12b'!T42</f>
        <v>0</v>
      </c>
      <c r="AX37" s="154">
        <f>IF(AW37="","",'12b'!W42)</f>
        <v>0</v>
      </c>
      <c r="AY37" s="155">
        <f>IF(AW37="","",'12b'!Y42)</f>
        <v>0</v>
      </c>
      <c r="AZ37" s="148" t="str">
        <f>'13a'!T42</f>
        <v/>
      </c>
      <c r="BA37" s="149">
        <f>'13b'!T42</f>
        <v>0</v>
      </c>
      <c r="BB37" s="150">
        <f>IF(BA37="","",'13b'!W42)</f>
        <v>0</v>
      </c>
      <c r="BC37" s="151">
        <f>IF(BA37="","",'13b'!Y42)</f>
        <v>0</v>
      </c>
      <c r="BD37" s="152" t="str">
        <f>'14a'!T42</f>
        <v/>
      </c>
      <c r="BE37" s="153">
        <f>'14b'!T42</f>
        <v>0</v>
      </c>
      <c r="BF37" s="154">
        <f>IF(BE37="","",'14b'!W42)</f>
        <v>0</v>
      </c>
      <c r="BG37" s="155">
        <f>IF(BE37="","",'14b'!Y42)</f>
        <v>0</v>
      </c>
      <c r="BH37" s="273" t="str">
        <f>'15a'!T42</f>
        <v/>
      </c>
      <c r="BI37" s="274">
        <f>'15b'!T42</f>
        <v>0</v>
      </c>
      <c r="BJ37" s="150">
        <f>IF(BI37="","",'15b'!W42)</f>
        <v>0</v>
      </c>
      <c r="BK37" s="151">
        <f>IF(BI37="","",'15b'!Y42)</f>
        <v>0</v>
      </c>
      <c r="BL37" s="275" t="str">
        <f>'16a'!T42</f>
        <v/>
      </c>
      <c r="BM37" s="276" t="e">
        <f>#REF!</f>
        <v>#REF!</v>
      </c>
      <c r="BN37" s="154" t="e">
        <f>IF(BM37="","",#REF!)</f>
        <v>#REF!</v>
      </c>
      <c r="BO37" s="155" t="e">
        <f>IF(BM37="","",#REF!)</f>
        <v>#REF!</v>
      </c>
      <c r="BP37" s="156" t="e">
        <f t="shared" si="0"/>
        <v>#REF!</v>
      </c>
      <c r="BQ37" s="157" t="e">
        <f t="shared" si="1"/>
        <v>#REF!</v>
      </c>
      <c r="BR37" s="158" t="e">
        <f>ROUND(SUM(BS37:CH37)/ANASAYFA!$G$21,2)</f>
        <v>#REF!</v>
      </c>
      <c r="BS37" s="159" t="e">
        <f t="shared" si="2"/>
        <v>#REF!</v>
      </c>
      <c r="BT37" s="159" t="e">
        <f t="shared" si="3"/>
        <v>#REF!</v>
      </c>
      <c r="BU37" s="159">
        <f t="shared" si="4"/>
        <v>0</v>
      </c>
      <c r="BV37" s="159">
        <f t="shared" si="5"/>
        <v>0</v>
      </c>
      <c r="BW37" s="159">
        <f t="shared" si="6"/>
        <v>0</v>
      </c>
      <c r="BX37" s="159">
        <f t="shared" si="7"/>
        <v>0</v>
      </c>
      <c r="BY37" s="160">
        <f t="shared" si="8"/>
        <v>0</v>
      </c>
      <c r="BZ37" s="160">
        <f t="shared" si="9"/>
        <v>0</v>
      </c>
      <c r="CA37" s="160">
        <f t="shared" si="10"/>
        <v>0</v>
      </c>
      <c r="CB37" s="160">
        <f t="shared" si="11"/>
        <v>0</v>
      </c>
      <c r="CC37" s="160">
        <f t="shared" si="12"/>
        <v>0</v>
      </c>
      <c r="CD37" s="160">
        <f t="shared" si="13"/>
        <v>0</v>
      </c>
      <c r="CE37" s="160">
        <f t="shared" si="14"/>
        <v>0</v>
      </c>
      <c r="CF37" s="160">
        <f t="shared" si="15"/>
        <v>0</v>
      </c>
      <c r="CG37" s="160">
        <f t="shared" si="16"/>
        <v>0</v>
      </c>
      <c r="CH37" s="160" t="e">
        <f t="shared" si="17"/>
        <v>#REF!</v>
      </c>
    </row>
    <row r="38" spans="1:86" ht="12.75" customHeight="1" x14ac:dyDescent="0.2">
      <c r="A38" s="145">
        <f>'1a'!A43</f>
        <v>0</v>
      </c>
      <c r="B38" s="146">
        <f>'1a'!B43</f>
        <v>0</v>
      </c>
      <c r="C38" s="147">
        <f>'1a'!C43</f>
        <v>0</v>
      </c>
      <c r="D38" s="148" t="str">
        <f>'1a'!T43</f>
        <v/>
      </c>
      <c r="E38" s="149" t="e">
        <f>'1b'!#REF!</f>
        <v>#REF!</v>
      </c>
      <c r="F38" s="150" t="e">
        <f>IF(E38="","",'1b'!#REF!)</f>
        <v>#REF!</v>
      </c>
      <c r="G38" s="151" t="e">
        <f>IF(E38="","",'1b'!#REF!)</f>
        <v>#REF!</v>
      </c>
      <c r="H38" s="275" t="e">
        <f>'2b'!#REF!</f>
        <v>#REF!</v>
      </c>
      <c r="I38" s="153" t="e">
        <f>'2b'!#REF!</f>
        <v>#REF!</v>
      </c>
      <c r="J38" s="154" t="e">
        <f>IF(I38="","",'2b'!#REF!)</f>
        <v>#REF!</v>
      </c>
      <c r="K38" s="155" t="e">
        <f>IF(I38="","",'2b'!#REF!)</f>
        <v>#REF!</v>
      </c>
      <c r="L38" s="148" t="str">
        <f>'3a'!T43</f>
        <v/>
      </c>
      <c r="M38" s="149">
        <f>'3b'!T43</f>
        <v>0</v>
      </c>
      <c r="N38" s="150">
        <f>IF(M38="","",'3b'!W43)</f>
        <v>0</v>
      </c>
      <c r="O38" s="151">
        <f>IF(M38="","",'3b'!Y43)</f>
        <v>0</v>
      </c>
      <c r="P38" s="152" t="str">
        <f>'4a'!T43</f>
        <v/>
      </c>
      <c r="Q38" s="153">
        <f>'4b'!T43</f>
        <v>0</v>
      </c>
      <c r="R38" s="154">
        <f>IF(Q38="","",'4b'!W43)</f>
        <v>0</v>
      </c>
      <c r="S38" s="155">
        <f>IF(Q38="","",'4b'!Y43)</f>
        <v>0</v>
      </c>
      <c r="T38" s="148" t="str">
        <f>'5a'!T43</f>
        <v/>
      </c>
      <c r="U38" s="149">
        <f>'5b'!T43</f>
        <v>0</v>
      </c>
      <c r="V38" s="150">
        <f>IF(U38="","",'5b'!W43)</f>
        <v>0</v>
      </c>
      <c r="W38" s="151">
        <f>IF(U38="","",'5b'!Y43)</f>
        <v>0</v>
      </c>
      <c r="X38" s="152" t="str">
        <f>'6a'!T43</f>
        <v/>
      </c>
      <c r="Y38" s="153">
        <f>'6b'!T43</f>
        <v>0</v>
      </c>
      <c r="Z38" s="154">
        <f>IF(Y38="","",'6b'!W43)</f>
        <v>0</v>
      </c>
      <c r="AA38" s="155">
        <f>IF(Y38="","",'6b'!Y43)</f>
        <v>0</v>
      </c>
      <c r="AB38" s="148" t="str">
        <f>'7a'!T43</f>
        <v/>
      </c>
      <c r="AC38" s="149">
        <f>'7b'!T43</f>
        <v>0</v>
      </c>
      <c r="AD38" s="150">
        <f>IF(AC38="","",'7b'!W43)</f>
        <v>0</v>
      </c>
      <c r="AE38" s="151">
        <f>IF(AC38="","",'7b'!Y43)</f>
        <v>0</v>
      </c>
      <c r="AF38" s="275" t="str">
        <f>'8a'!R43</f>
        <v/>
      </c>
      <c r="AG38" s="276">
        <f>'8b'!R43</f>
        <v>0</v>
      </c>
      <c r="AH38" s="154">
        <f>IF(AG38="","",'8b'!U43)</f>
        <v>0</v>
      </c>
      <c r="AI38" s="155">
        <f>IF(AG38="","",'8b'!W43)</f>
        <v>0</v>
      </c>
      <c r="AJ38" s="148" t="str">
        <f>'9a'!T43</f>
        <v/>
      </c>
      <c r="AK38" s="149">
        <f>'9b'!T43</f>
        <v>0</v>
      </c>
      <c r="AL38" s="150">
        <f>IF(AK38="","",'9b'!W43)</f>
        <v>0</v>
      </c>
      <c r="AM38" s="151">
        <f>IF(AK38="","",'9b'!Y43)</f>
        <v>0</v>
      </c>
      <c r="AN38" s="152" t="str">
        <f>'10a'!T43</f>
        <v/>
      </c>
      <c r="AO38" s="153">
        <f>'10b'!T43</f>
        <v>0</v>
      </c>
      <c r="AP38" s="154">
        <f>IF(AO38="","",'10b'!W43)</f>
        <v>0</v>
      </c>
      <c r="AQ38" s="155">
        <f>IF(AO38="","",'10b'!Y43)</f>
        <v>0</v>
      </c>
      <c r="AR38" s="273" t="str">
        <f>'11a'!R43</f>
        <v/>
      </c>
      <c r="AS38" s="274">
        <f>'11b'!R43</f>
        <v>0</v>
      </c>
      <c r="AT38" s="150">
        <f>IF(AS38="","",'11b'!U43)</f>
        <v>0</v>
      </c>
      <c r="AU38" s="151">
        <f>IF(AS38="","",'11b'!W43)</f>
        <v>0</v>
      </c>
      <c r="AV38" s="152" t="str">
        <f>'12a'!T43</f>
        <v/>
      </c>
      <c r="AW38" s="153">
        <f>'12b'!T43</f>
        <v>0</v>
      </c>
      <c r="AX38" s="154">
        <f>IF(AW38="","",'12b'!W43)</f>
        <v>0</v>
      </c>
      <c r="AY38" s="155">
        <f>IF(AW38="","",'12b'!Y43)</f>
        <v>0</v>
      </c>
      <c r="AZ38" s="148" t="str">
        <f>'13a'!T43</f>
        <v/>
      </c>
      <c r="BA38" s="149">
        <f>'13b'!T43</f>
        <v>0</v>
      </c>
      <c r="BB38" s="150">
        <f>IF(BA38="","",'13b'!W43)</f>
        <v>0</v>
      </c>
      <c r="BC38" s="151">
        <f>IF(BA38="","",'13b'!Y43)</f>
        <v>0</v>
      </c>
      <c r="BD38" s="152" t="str">
        <f>'14a'!T43</f>
        <v/>
      </c>
      <c r="BE38" s="153">
        <f>'14b'!T43</f>
        <v>0</v>
      </c>
      <c r="BF38" s="154">
        <f>IF(BE38="","",'14b'!W43)</f>
        <v>0</v>
      </c>
      <c r="BG38" s="155">
        <f>IF(BE38="","",'14b'!Y43)</f>
        <v>0</v>
      </c>
      <c r="BH38" s="273" t="str">
        <f>'15a'!T43</f>
        <v/>
      </c>
      <c r="BI38" s="274">
        <f>'15b'!T43</f>
        <v>0</v>
      </c>
      <c r="BJ38" s="150">
        <f>IF(BI38="","",'15b'!W43)</f>
        <v>0</v>
      </c>
      <c r="BK38" s="151">
        <f>IF(BI38="","",'15b'!Y43)</f>
        <v>0</v>
      </c>
      <c r="BL38" s="275" t="str">
        <f>'16a'!T43</f>
        <v/>
      </c>
      <c r="BM38" s="276" t="e">
        <f>#REF!</f>
        <v>#REF!</v>
      </c>
      <c r="BN38" s="154" t="e">
        <f>IF(BM38="","",#REF!)</f>
        <v>#REF!</v>
      </c>
      <c r="BO38" s="155" t="e">
        <f>IF(BM38="","",#REF!)</f>
        <v>#REF!</v>
      </c>
      <c r="BP38" s="156" t="e">
        <f t="shared" si="0"/>
        <v>#REF!</v>
      </c>
      <c r="BQ38" s="157" t="e">
        <f t="shared" si="1"/>
        <v>#REF!</v>
      </c>
      <c r="BR38" s="158" t="e">
        <f>ROUND(SUM(BS38:CH38)/ANASAYFA!$G$21,2)</f>
        <v>#REF!</v>
      </c>
      <c r="BS38" s="159" t="e">
        <f t="shared" si="2"/>
        <v>#REF!</v>
      </c>
      <c r="BT38" s="159" t="e">
        <f t="shared" si="3"/>
        <v>#REF!</v>
      </c>
      <c r="BU38" s="159">
        <f t="shared" si="4"/>
        <v>0</v>
      </c>
      <c r="BV38" s="159">
        <f t="shared" si="5"/>
        <v>0</v>
      </c>
      <c r="BW38" s="159">
        <f t="shared" si="6"/>
        <v>0</v>
      </c>
      <c r="BX38" s="159">
        <f t="shared" si="7"/>
        <v>0</v>
      </c>
      <c r="BY38" s="160">
        <f t="shared" si="8"/>
        <v>0</v>
      </c>
      <c r="BZ38" s="160">
        <f t="shared" si="9"/>
        <v>0</v>
      </c>
      <c r="CA38" s="160">
        <f t="shared" si="10"/>
        <v>0</v>
      </c>
      <c r="CB38" s="160">
        <f t="shared" si="11"/>
        <v>0</v>
      </c>
      <c r="CC38" s="160">
        <f t="shared" si="12"/>
        <v>0</v>
      </c>
      <c r="CD38" s="160">
        <f t="shared" si="13"/>
        <v>0</v>
      </c>
      <c r="CE38" s="160">
        <f t="shared" si="14"/>
        <v>0</v>
      </c>
      <c r="CF38" s="160">
        <f t="shared" si="15"/>
        <v>0</v>
      </c>
      <c r="CG38" s="160">
        <f t="shared" si="16"/>
        <v>0</v>
      </c>
      <c r="CH38" s="160" t="e">
        <f t="shared" si="17"/>
        <v>#REF!</v>
      </c>
    </row>
    <row r="39" spans="1:86" ht="12.75" customHeight="1" x14ac:dyDescent="0.2">
      <c r="A39" s="145">
        <f>'1a'!A44</f>
        <v>0</v>
      </c>
      <c r="B39" s="146">
        <f>'1a'!B44</f>
        <v>0</v>
      </c>
      <c r="C39" s="147">
        <f>'1a'!C44</f>
        <v>0</v>
      </c>
      <c r="D39" s="148" t="str">
        <f>'1a'!T44</f>
        <v/>
      </c>
      <c r="E39" s="149" t="e">
        <f>'1b'!#REF!</f>
        <v>#REF!</v>
      </c>
      <c r="F39" s="150" t="e">
        <f>IF(E39="","",'1b'!#REF!)</f>
        <v>#REF!</v>
      </c>
      <c r="G39" s="151" t="e">
        <f>IF(E39="","",'1b'!#REF!)</f>
        <v>#REF!</v>
      </c>
      <c r="H39" s="275" t="e">
        <f>'2b'!#REF!</f>
        <v>#REF!</v>
      </c>
      <c r="I39" s="153" t="e">
        <f>'2b'!#REF!</f>
        <v>#REF!</v>
      </c>
      <c r="J39" s="154" t="e">
        <f>IF(I39="","",'2b'!#REF!)</f>
        <v>#REF!</v>
      </c>
      <c r="K39" s="155" t="e">
        <f>IF(I39="","",'2b'!#REF!)</f>
        <v>#REF!</v>
      </c>
      <c r="L39" s="148" t="str">
        <f>'3a'!T44</f>
        <v/>
      </c>
      <c r="M39" s="149">
        <f>'3b'!T44</f>
        <v>0</v>
      </c>
      <c r="N39" s="150">
        <f>IF(M39="","",'3b'!W44)</f>
        <v>0</v>
      </c>
      <c r="O39" s="151">
        <f>IF(M39="","",'3b'!Y44)</f>
        <v>0</v>
      </c>
      <c r="P39" s="152" t="str">
        <f>'4a'!T44</f>
        <v/>
      </c>
      <c r="Q39" s="153">
        <f>'4b'!T44</f>
        <v>0</v>
      </c>
      <c r="R39" s="154">
        <f>IF(Q39="","",'4b'!W44)</f>
        <v>0</v>
      </c>
      <c r="S39" s="155">
        <f>IF(Q39="","",'4b'!Y44)</f>
        <v>0</v>
      </c>
      <c r="T39" s="148" t="str">
        <f>'5a'!T44</f>
        <v/>
      </c>
      <c r="U39" s="149">
        <f>'5b'!T44</f>
        <v>0</v>
      </c>
      <c r="V39" s="150">
        <f>IF(U39="","",'5b'!W44)</f>
        <v>0</v>
      </c>
      <c r="W39" s="151">
        <f>IF(U39="","",'5b'!Y44)</f>
        <v>0</v>
      </c>
      <c r="X39" s="152" t="str">
        <f>'6a'!T44</f>
        <v/>
      </c>
      <c r="Y39" s="153">
        <f>'6b'!T44</f>
        <v>0</v>
      </c>
      <c r="Z39" s="154">
        <f>IF(Y39="","",'6b'!W44)</f>
        <v>0</v>
      </c>
      <c r="AA39" s="155">
        <f>IF(Y39="","",'6b'!Y44)</f>
        <v>0</v>
      </c>
      <c r="AB39" s="148" t="str">
        <f>'7a'!T44</f>
        <v/>
      </c>
      <c r="AC39" s="149">
        <f>'7b'!T44</f>
        <v>0</v>
      </c>
      <c r="AD39" s="150">
        <f>IF(AC39="","",'7b'!W44)</f>
        <v>0</v>
      </c>
      <c r="AE39" s="151">
        <f>IF(AC39="","",'7b'!Y44)</f>
        <v>0</v>
      </c>
      <c r="AF39" s="275" t="str">
        <f>'8a'!R44</f>
        <v/>
      </c>
      <c r="AG39" s="276">
        <f>'8b'!R44</f>
        <v>0</v>
      </c>
      <c r="AH39" s="154">
        <f>IF(AG39="","",'8b'!U44)</f>
        <v>0</v>
      </c>
      <c r="AI39" s="155">
        <f>IF(AG39="","",'8b'!W44)</f>
        <v>0</v>
      </c>
      <c r="AJ39" s="148" t="str">
        <f>'9a'!T44</f>
        <v/>
      </c>
      <c r="AK39" s="149">
        <f>'9b'!T44</f>
        <v>0</v>
      </c>
      <c r="AL39" s="150">
        <f>IF(AK39="","",'9b'!W44)</f>
        <v>0</v>
      </c>
      <c r="AM39" s="151">
        <f>IF(AK39="","",'9b'!Y44)</f>
        <v>0</v>
      </c>
      <c r="AN39" s="152" t="str">
        <f>'10a'!T44</f>
        <v/>
      </c>
      <c r="AO39" s="153">
        <f>'10b'!T44</f>
        <v>0</v>
      </c>
      <c r="AP39" s="154">
        <f>IF(AO39="","",'10b'!W44)</f>
        <v>0</v>
      </c>
      <c r="AQ39" s="155">
        <f>IF(AO39="","",'10b'!Y44)</f>
        <v>0</v>
      </c>
      <c r="AR39" s="273" t="str">
        <f>'11a'!R44</f>
        <v/>
      </c>
      <c r="AS39" s="274">
        <f>'11b'!R44</f>
        <v>0</v>
      </c>
      <c r="AT39" s="150">
        <f>IF(AS39="","",'11b'!U44)</f>
        <v>0</v>
      </c>
      <c r="AU39" s="151">
        <f>IF(AS39="","",'11b'!W44)</f>
        <v>0</v>
      </c>
      <c r="AV39" s="152" t="str">
        <f>'12a'!T44</f>
        <v/>
      </c>
      <c r="AW39" s="153">
        <f>'12b'!T44</f>
        <v>0</v>
      </c>
      <c r="AX39" s="154">
        <f>IF(AW39="","",'12b'!W44)</f>
        <v>0</v>
      </c>
      <c r="AY39" s="155">
        <f>IF(AW39="","",'12b'!Y44)</f>
        <v>0</v>
      </c>
      <c r="AZ39" s="148" t="str">
        <f>'13a'!T44</f>
        <v/>
      </c>
      <c r="BA39" s="149">
        <f>'13b'!T44</f>
        <v>0</v>
      </c>
      <c r="BB39" s="150">
        <f>IF(BA39="","",'13b'!W44)</f>
        <v>0</v>
      </c>
      <c r="BC39" s="151">
        <f>IF(BA39="","",'13b'!Y44)</f>
        <v>0</v>
      </c>
      <c r="BD39" s="152" t="str">
        <f>'14a'!T44</f>
        <v/>
      </c>
      <c r="BE39" s="153">
        <f>'14b'!T44</f>
        <v>0</v>
      </c>
      <c r="BF39" s="154">
        <f>IF(BE39="","",'14b'!W44)</f>
        <v>0</v>
      </c>
      <c r="BG39" s="155">
        <f>IF(BE39="","",'14b'!Y44)</f>
        <v>0</v>
      </c>
      <c r="BH39" s="273" t="str">
        <f>'15a'!T44</f>
        <v/>
      </c>
      <c r="BI39" s="274">
        <f>'15b'!T44</f>
        <v>0</v>
      </c>
      <c r="BJ39" s="150">
        <f>IF(BI39="","",'15b'!W44)</f>
        <v>0</v>
      </c>
      <c r="BK39" s="151">
        <f>IF(BI39="","",'15b'!Y44)</f>
        <v>0</v>
      </c>
      <c r="BL39" s="275" t="str">
        <f>'16a'!T44</f>
        <v/>
      </c>
      <c r="BM39" s="276" t="e">
        <f>#REF!</f>
        <v>#REF!</v>
      </c>
      <c r="BN39" s="154" t="e">
        <f>IF(BM39="","",#REF!)</f>
        <v>#REF!</v>
      </c>
      <c r="BO39" s="155" t="e">
        <f>IF(BM39="","",#REF!)</f>
        <v>#REF!</v>
      </c>
      <c r="BP39" s="156" t="e">
        <f t="shared" si="0"/>
        <v>#REF!</v>
      </c>
      <c r="BQ39" s="157" t="e">
        <f t="shared" si="1"/>
        <v>#REF!</v>
      </c>
      <c r="BR39" s="158" t="e">
        <f>ROUND(SUM(BS39:CH39)/ANASAYFA!$G$21,2)</f>
        <v>#REF!</v>
      </c>
      <c r="BS39" s="159" t="e">
        <f t="shared" si="2"/>
        <v>#REF!</v>
      </c>
      <c r="BT39" s="159" t="e">
        <f t="shared" si="3"/>
        <v>#REF!</v>
      </c>
      <c r="BU39" s="159">
        <f t="shared" si="4"/>
        <v>0</v>
      </c>
      <c r="BV39" s="159">
        <f t="shared" si="5"/>
        <v>0</v>
      </c>
      <c r="BW39" s="159">
        <f t="shared" si="6"/>
        <v>0</v>
      </c>
      <c r="BX39" s="159">
        <f t="shared" si="7"/>
        <v>0</v>
      </c>
      <c r="BY39" s="160">
        <f t="shared" si="8"/>
        <v>0</v>
      </c>
      <c r="BZ39" s="160">
        <f t="shared" si="9"/>
        <v>0</v>
      </c>
      <c r="CA39" s="160">
        <f t="shared" si="10"/>
        <v>0</v>
      </c>
      <c r="CB39" s="160">
        <f t="shared" si="11"/>
        <v>0</v>
      </c>
      <c r="CC39" s="160">
        <f t="shared" si="12"/>
        <v>0</v>
      </c>
      <c r="CD39" s="160">
        <f t="shared" si="13"/>
        <v>0</v>
      </c>
      <c r="CE39" s="160">
        <f t="shared" si="14"/>
        <v>0</v>
      </c>
      <c r="CF39" s="160">
        <f t="shared" si="15"/>
        <v>0</v>
      </c>
      <c r="CG39" s="160">
        <f t="shared" si="16"/>
        <v>0</v>
      </c>
      <c r="CH39" s="160" t="e">
        <f t="shared" si="17"/>
        <v>#REF!</v>
      </c>
    </row>
    <row r="40" spans="1:86" ht="12.75" customHeight="1" x14ac:dyDescent="0.2">
      <c r="A40" s="145">
        <f>'1a'!A45</f>
        <v>0</v>
      </c>
      <c r="B40" s="146">
        <f>'1a'!B45</f>
        <v>0</v>
      </c>
      <c r="C40" s="147">
        <f>'1a'!C45</f>
        <v>0</v>
      </c>
      <c r="D40" s="148" t="str">
        <f>'1a'!T45</f>
        <v/>
      </c>
      <c r="E40" s="149" t="e">
        <f>'1b'!#REF!</f>
        <v>#REF!</v>
      </c>
      <c r="F40" s="150" t="e">
        <f>IF(E40="","",'1b'!#REF!)</f>
        <v>#REF!</v>
      </c>
      <c r="G40" s="151" t="e">
        <f>IF(E40="","",'1b'!#REF!)</f>
        <v>#REF!</v>
      </c>
      <c r="H40" s="275" t="e">
        <f>'2b'!#REF!</f>
        <v>#REF!</v>
      </c>
      <c r="I40" s="153" t="e">
        <f>'2b'!#REF!</f>
        <v>#REF!</v>
      </c>
      <c r="J40" s="154" t="e">
        <f>IF(I40="","",'2b'!#REF!)</f>
        <v>#REF!</v>
      </c>
      <c r="K40" s="155" t="e">
        <f>IF(I40="","",'2b'!#REF!)</f>
        <v>#REF!</v>
      </c>
      <c r="L40" s="148" t="str">
        <f>'3a'!T45</f>
        <v/>
      </c>
      <c r="M40" s="149">
        <f>'3b'!T45</f>
        <v>0</v>
      </c>
      <c r="N40" s="150">
        <f>IF(M40="","",'3b'!W45)</f>
        <v>0</v>
      </c>
      <c r="O40" s="151">
        <f>IF(M40="","",'3b'!Y45)</f>
        <v>0</v>
      </c>
      <c r="P40" s="152" t="str">
        <f>'4a'!T45</f>
        <v/>
      </c>
      <c r="Q40" s="153">
        <f>'4b'!T45</f>
        <v>0</v>
      </c>
      <c r="R40" s="154">
        <f>IF(Q40="","",'4b'!W45)</f>
        <v>0</v>
      </c>
      <c r="S40" s="155">
        <f>IF(Q40="","",'4b'!Y45)</f>
        <v>0</v>
      </c>
      <c r="T40" s="148" t="str">
        <f>'5a'!T45</f>
        <v/>
      </c>
      <c r="U40" s="149">
        <f>'5b'!T45</f>
        <v>0</v>
      </c>
      <c r="V40" s="150">
        <f>IF(U40="","",'5b'!W45)</f>
        <v>0</v>
      </c>
      <c r="W40" s="151">
        <f>IF(U40="","",'5b'!Y45)</f>
        <v>0</v>
      </c>
      <c r="X40" s="152" t="str">
        <f>'6a'!T45</f>
        <v/>
      </c>
      <c r="Y40" s="153">
        <f>'6b'!T45</f>
        <v>0</v>
      </c>
      <c r="Z40" s="154">
        <f>IF(Y40="","",'6b'!W45)</f>
        <v>0</v>
      </c>
      <c r="AA40" s="155">
        <f>IF(Y40="","",'6b'!Y45)</f>
        <v>0</v>
      </c>
      <c r="AB40" s="148" t="str">
        <f>'7a'!T45</f>
        <v/>
      </c>
      <c r="AC40" s="149">
        <f>'7b'!T45</f>
        <v>0</v>
      </c>
      <c r="AD40" s="150">
        <f>IF(AC40="","",'7b'!W45)</f>
        <v>0</v>
      </c>
      <c r="AE40" s="151">
        <f>IF(AC40="","",'7b'!Y45)</f>
        <v>0</v>
      </c>
      <c r="AF40" s="275" t="str">
        <f>'8a'!R45</f>
        <v/>
      </c>
      <c r="AG40" s="276">
        <f>'8b'!R45</f>
        <v>0</v>
      </c>
      <c r="AH40" s="154">
        <f>IF(AG40="","",'8b'!U45)</f>
        <v>0</v>
      </c>
      <c r="AI40" s="155">
        <f>IF(AG40="","",'8b'!W45)</f>
        <v>0</v>
      </c>
      <c r="AJ40" s="148" t="str">
        <f>'9a'!T45</f>
        <v/>
      </c>
      <c r="AK40" s="149">
        <f>'9b'!T45</f>
        <v>0</v>
      </c>
      <c r="AL40" s="150">
        <f>IF(AK40="","",'9b'!W45)</f>
        <v>0</v>
      </c>
      <c r="AM40" s="151">
        <f>IF(AK40="","",'9b'!Y45)</f>
        <v>0</v>
      </c>
      <c r="AN40" s="152" t="str">
        <f>'10a'!T45</f>
        <v/>
      </c>
      <c r="AO40" s="153">
        <f>'10b'!T45</f>
        <v>0</v>
      </c>
      <c r="AP40" s="154">
        <f>IF(AO40="","",'10b'!W45)</f>
        <v>0</v>
      </c>
      <c r="AQ40" s="155">
        <f>IF(AO40="","",'10b'!Y45)</f>
        <v>0</v>
      </c>
      <c r="AR40" s="273" t="str">
        <f>'11a'!R45</f>
        <v/>
      </c>
      <c r="AS40" s="274">
        <f>'11b'!R45</f>
        <v>0</v>
      </c>
      <c r="AT40" s="150">
        <f>IF(AS40="","",'11b'!U45)</f>
        <v>0</v>
      </c>
      <c r="AU40" s="151">
        <f>IF(AS40="","",'11b'!W45)</f>
        <v>0</v>
      </c>
      <c r="AV40" s="152" t="str">
        <f>'12a'!T45</f>
        <v/>
      </c>
      <c r="AW40" s="153">
        <f>'12b'!T45</f>
        <v>0</v>
      </c>
      <c r="AX40" s="154">
        <f>IF(AW40="","",'12b'!W45)</f>
        <v>0</v>
      </c>
      <c r="AY40" s="155">
        <f>IF(AW40="","",'12b'!Y45)</f>
        <v>0</v>
      </c>
      <c r="AZ40" s="148" t="str">
        <f>'13a'!T45</f>
        <v/>
      </c>
      <c r="BA40" s="149">
        <f>'13b'!T45</f>
        <v>0</v>
      </c>
      <c r="BB40" s="150">
        <f>IF(BA40="","",'13b'!W45)</f>
        <v>0</v>
      </c>
      <c r="BC40" s="151">
        <f>IF(BA40="","",'13b'!Y45)</f>
        <v>0</v>
      </c>
      <c r="BD40" s="152" t="str">
        <f>'14a'!T45</f>
        <v/>
      </c>
      <c r="BE40" s="153">
        <f>'14b'!T45</f>
        <v>0</v>
      </c>
      <c r="BF40" s="154">
        <f>IF(BE40="","",'14b'!W45)</f>
        <v>0</v>
      </c>
      <c r="BG40" s="155">
        <f>IF(BE40="","",'14b'!Y45)</f>
        <v>0</v>
      </c>
      <c r="BH40" s="273" t="str">
        <f>'15a'!T45</f>
        <v/>
      </c>
      <c r="BI40" s="274">
        <f>'15b'!T45</f>
        <v>0</v>
      </c>
      <c r="BJ40" s="150">
        <f>IF(BI40="","",'15b'!W45)</f>
        <v>0</v>
      </c>
      <c r="BK40" s="151">
        <f>IF(BI40="","",'15b'!Y45)</f>
        <v>0</v>
      </c>
      <c r="BL40" s="275" t="str">
        <f>'16a'!T45</f>
        <v/>
      </c>
      <c r="BM40" s="276" t="e">
        <f>#REF!</f>
        <v>#REF!</v>
      </c>
      <c r="BN40" s="154" t="e">
        <f>IF(BM40="","",#REF!)</f>
        <v>#REF!</v>
      </c>
      <c r="BO40" s="155" t="e">
        <f>IF(BM40="","",#REF!)</f>
        <v>#REF!</v>
      </c>
      <c r="BP40" s="156" t="e">
        <f t="shared" si="0"/>
        <v>#REF!</v>
      </c>
      <c r="BQ40" s="157" t="e">
        <f t="shared" si="1"/>
        <v>#REF!</v>
      </c>
      <c r="BR40" s="158" t="e">
        <f>ROUND(SUM(BS40:CH40)/ANASAYFA!$G$21,2)</f>
        <v>#REF!</v>
      </c>
      <c r="BS40" s="159" t="e">
        <f t="shared" si="2"/>
        <v>#REF!</v>
      </c>
      <c r="BT40" s="159" t="e">
        <f t="shared" si="3"/>
        <v>#REF!</v>
      </c>
      <c r="BU40" s="159">
        <f t="shared" si="4"/>
        <v>0</v>
      </c>
      <c r="BV40" s="159">
        <f t="shared" si="5"/>
        <v>0</v>
      </c>
      <c r="BW40" s="159">
        <f t="shared" si="6"/>
        <v>0</v>
      </c>
      <c r="BX40" s="159">
        <f t="shared" si="7"/>
        <v>0</v>
      </c>
      <c r="BY40" s="160">
        <f t="shared" si="8"/>
        <v>0</v>
      </c>
      <c r="BZ40" s="160">
        <f t="shared" si="9"/>
        <v>0</v>
      </c>
      <c r="CA40" s="160">
        <f t="shared" si="10"/>
        <v>0</v>
      </c>
      <c r="CB40" s="160">
        <f t="shared" si="11"/>
        <v>0</v>
      </c>
      <c r="CC40" s="160">
        <f t="shared" si="12"/>
        <v>0</v>
      </c>
      <c r="CD40" s="160">
        <f t="shared" si="13"/>
        <v>0</v>
      </c>
      <c r="CE40" s="160">
        <f t="shared" si="14"/>
        <v>0</v>
      </c>
      <c r="CF40" s="160">
        <f t="shared" si="15"/>
        <v>0</v>
      </c>
      <c r="CG40" s="160">
        <f t="shared" si="16"/>
        <v>0</v>
      </c>
      <c r="CH40" s="160" t="e">
        <f t="shared" si="17"/>
        <v>#REF!</v>
      </c>
    </row>
    <row r="41" spans="1:86" ht="12.75" customHeight="1" x14ac:dyDescent="0.2">
      <c r="A41" s="145">
        <f>'1a'!A46</f>
        <v>0</v>
      </c>
      <c r="B41" s="146">
        <f>'1a'!B46</f>
        <v>0</v>
      </c>
      <c r="C41" s="147">
        <f>'1a'!C46</f>
        <v>0</v>
      </c>
      <c r="D41" s="148" t="str">
        <f>'1a'!T46</f>
        <v/>
      </c>
      <c r="E41" s="149" t="e">
        <f>'1b'!#REF!</f>
        <v>#REF!</v>
      </c>
      <c r="F41" s="150" t="e">
        <f>IF(E41="","",'1b'!#REF!)</f>
        <v>#REF!</v>
      </c>
      <c r="G41" s="151" t="e">
        <f>IF(E41="","",'1b'!#REF!)</f>
        <v>#REF!</v>
      </c>
      <c r="H41" s="275" t="e">
        <f>'2b'!#REF!</f>
        <v>#REF!</v>
      </c>
      <c r="I41" s="153" t="e">
        <f>'2b'!#REF!</f>
        <v>#REF!</v>
      </c>
      <c r="J41" s="154" t="e">
        <f>IF(I41="","",'2b'!#REF!)</f>
        <v>#REF!</v>
      </c>
      <c r="K41" s="155" t="e">
        <f>IF(I41="","",'2b'!#REF!)</f>
        <v>#REF!</v>
      </c>
      <c r="L41" s="148" t="str">
        <f>'3a'!T46</f>
        <v/>
      </c>
      <c r="M41" s="149">
        <f>'3b'!T46</f>
        <v>0</v>
      </c>
      <c r="N41" s="150">
        <f>IF(M41="","",'3b'!W46)</f>
        <v>0</v>
      </c>
      <c r="O41" s="151">
        <f>IF(M41="","",'3b'!Y46)</f>
        <v>0</v>
      </c>
      <c r="P41" s="152" t="str">
        <f>'4a'!T46</f>
        <v/>
      </c>
      <c r="Q41" s="153">
        <f>'4b'!T46</f>
        <v>0</v>
      </c>
      <c r="R41" s="154">
        <f>IF(Q41="","",'4b'!W46)</f>
        <v>0</v>
      </c>
      <c r="S41" s="155">
        <f>IF(Q41="","",'4b'!Y46)</f>
        <v>0</v>
      </c>
      <c r="T41" s="148" t="str">
        <f>'5a'!T46</f>
        <v/>
      </c>
      <c r="U41" s="149">
        <f>'5b'!T46</f>
        <v>0</v>
      </c>
      <c r="V41" s="150">
        <f>IF(U41="","",'5b'!W46)</f>
        <v>0</v>
      </c>
      <c r="W41" s="151">
        <f>IF(U41="","",'5b'!Y46)</f>
        <v>0</v>
      </c>
      <c r="X41" s="152" t="str">
        <f>'6a'!T46</f>
        <v/>
      </c>
      <c r="Y41" s="153">
        <f>'6b'!T46</f>
        <v>0</v>
      </c>
      <c r="Z41" s="154">
        <f>IF(Y41="","",'6b'!W46)</f>
        <v>0</v>
      </c>
      <c r="AA41" s="155">
        <f>IF(Y41="","",'6b'!Y46)</f>
        <v>0</v>
      </c>
      <c r="AB41" s="148" t="str">
        <f>'7a'!T46</f>
        <v/>
      </c>
      <c r="AC41" s="149">
        <f>'7b'!T46</f>
        <v>0</v>
      </c>
      <c r="AD41" s="150">
        <f>IF(AC41="","",'7b'!W46)</f>
        <v>0</v>
      </c>
      <c r="AE41" s="151">
        <f>IF(AC41="","",'7b'!Y46)</f>
        <v>0</v>
      </c>
      <c r="AF41" s="275" t="str">
        <f>'8a'!R46</f>
        <v/>
      </c>
      <c r="AG41" s="276">
        <f>'8b'!R46</f>
        <v>0</v>
      </c>
      <c r="AH41" s="154">
        <f>IF(AG41="","",'8b'!U46)</f>
        <v>0</v>
      </c>
      <c r="AI41" s="155">
        <f>IF(AG41="","",'8b'!W46)</f>
        <v>0</v>
      </c>
      <c r="AJ41" s="148" t="str">
        <f>'9a'!T46</f>
        <v/>
      </c>
      <c r="AK41" s="149">
        <f>'9b'!T46</f>
        <v>0</v>
      </c>
      <c r="AL41" s="150">
        <f>IF(AK41="","",'9b'!W46)</f>
        <v>0</v>
      </c>
      <c r="AM41" s="151">
        <f>IF(AK41="","",'9b'!Y46)</f>
        <v>0</v>
      </c>
      <c r="AN41" s="152" t="str">
        <f>'10a'!T46</f>
        <v/>
      </c>
      <c r="AO41" s="153">
        <f>'10b'!T46</f>
        <v>0</v>
      </c>
      <c r="AP41" s="154">
        <f>IF(AO41="","",'10b'!W46)</f>
        <v>0</v>
      </c>
      <c r="AQ41" s="155">
        <f>IF(AO41="","",'10b'!Y46)</f>
        <v>0</v>
      </c>
      <c r="AR41" s="273" t="str">
        <f>'11a'!R46</f>
        <v/>
      </c>
      <c r="AS41" s="274">
        <f>'11b'!R46</f>
        <v>0</v>
      </c>
      <c r="AT41" s="150">
        <f>IF(AS41="","",'11b'!U46)</f>
        <v>0</v>
      </c>
      <c r="AU41" s="151">
        <f>IF(AS41="","",'11b'!W46)</f>
        <v>0</v>
      </c>
      <c r="AV41" s="152" t="str">
        <f>'12a'!T46</f>
        <v/>
      </c>
      <c r="AW41" s="153">
        <f>'12b'!T46</f>
        <v>0</v>
      </c>
      <c r="AX41" s="154">
        <f>IF(AW41="","",'12b'!W46)</f>
        <v>0</v>
      </c>
      <c r="AY41" s="155">
        <f>IF(AW41="","",'12b'!Y46)</f>
        <v>0</v>
      </c>
      <c r="AZ41" s="148" t="str">
        <f>'13a'!T46</f>
        <v/>
      </c>
      <c r="BA41" s="149">
        <f>'13b'!T46</f>
        <v>0</v>
      </c>
      <c r="BB41" s="150">
        <f>IF(BA41="","",'13b'!W46)</f>
        <v>0</v>
      </c>
      <c r="BC41" s="151">
        <f>IF(BA41="","",'13b'!Y46)</f>
        <v>0</v>
      </c>
      <c r="BD41" s="152" t="str">
        <f>'14a'!T46</f>
        <v/>
      </c>
      <c r="BE41" s="153">
        <f>'14b'!T46</f>
        <v>0</v>
      </c>
      <c r="BF41" s="154">
        <f>IF(BE41="","",'14b'!W46)</f>
        <v>0</v>
      </c>
      <c r="BG41" s="155">
        <f>IF(BE41="","",'14b'!Y46)</f>
        <v>0</v>
      </c>
      <c r="BH41" s="273" t="str">
        <f>'15a'!T46</f>
        <v/>
      </c>
      <c r="BI41" s="274">
        <f>'15b'!T46</f>
        <v>0</v>
      </c>
      <c r="BJ41" s="150">
        <f>IF(BI41="","",'15b'!W46)</f>
        <v>0</v>
      </c>
      <c r="BK41" s="151">
        <f>IF(BI41="","",'15b'!Y46)</f>
        <v>0</v>
      </c>
      <c r="BL41" s="275" t="str">
        <f>'16a'!T46</f>
        <v/>
      </c>
      <c r="BM41" s="276" t="e">
        <f>#REF!</f>
        <v>#REF!</v>
      </c>
      <c r="BN41" s="154" t="e">
        <f>IF(BM41="","",#REF!)</f>
        <v>#REF!</v>
      </c>
      <c r="BO41" s="155" t="e">
        <f>IF(BM41="","",#REF!)</f>
        <v>#REF!</v>
      </c>
      <c r="BP41" s="156" t="e">
        <f t="shared" si="0"/>
        <v>#REF!</v>
      </c>
      <c r="BQ41" s="157" t="e">
        <f t="shared" si="1"/>
        <v>#REF!</v>
      </c>
      <c r="BR41" s="158" t="e">
        <f>ROUND(SUM(BS41:CH41)/ANASAYFA!$G$21,2)</f>
        <v>#REF!</v>
      </c>
      <c r="BS41" s="159" t="e">
        <f t="shared" si="2"/>
        <v>#REF!</v>
      </c>
      <c r="BT41" s="159" t="e">
        <f t="shared" si="3"/>
        <v>#REF!</v>
      </c>
      <c r="BU41" s="159">
        <f t="shared" si="4"/>
        <v>0</v>
      </c>
      <c r="BV41" s="159">
        <f t="shared" si="5"/>
        <v>0</v>
      </c>
      <c r="BW41" s="159">
        <f t="shared" si="6"/>
        <v>0</v>
      </c>
      <c r="BX41" s="159">
        <f t="shared" si="7"/>
        <v>0</v>
      </c>
      <c r="BY41" s="160">
        <f t="shared" si="8"/>
        <v>0</v>
      </c>
      <c r="BZ41" s="160">
        <f t="shared" si="9"/>
        <v>0</v>
      </c>
      <c r="CA41" s="160">
        <f t="shared" si="10"/>
        <v>0</v>
      </c>
      <c r="CB41" s="160">
        <f t="shared" si="11"/>
        <v>0</v>
      </c>
      <c r="CC41" s="160">
        <f t="shared" si="12"/>
        <v>0</v>
      </c>
      <c r="CD41" s="160">
        <f t="shared" si="13"/>
        <v>0</v>
      </c>
      <c r="CE41" s="160">
        <f t="shared" si="14"/>
        <v>0</v>
      </c>
      <c r="CF41" s="160">
        <f t="shared" si="15"/>
        <v>0</v>
      </c>
      <c r="CG41" s="160">
        <f t="shared" si="16"/>
        <v>0</v>
      </c>
      <c r="CH41" s="160" t="e">
        <f t="shared" si="17"/>
        <v>#REF!</v>
      </c>
    </row>
    <row r="42" spans="1:86" ht="12.75" customHeight="1" x14ac:dyDescent="0.2">
      <c r="A42" s="145">
        <f>'1a'!A47</f>
        <v>0</v>
      </c>
      <c r="B42" s="146">
        <f>'1a'!B47</f>
        <v>0</v>
      </c>
      <c r="C42" s="147">
        <f>'1a'!C47</f>
        <v>0</v>
      </c>
      <c r="D42" s="148" t="str">
        <f>'1a'!T47</f>
        <v/>
      </c>
      <c r="E42" s="149" t="e">
        <f>'1b'!#REF!</f>
        <v>#REF!</v>
      </c>
      <c r="F42" s="150" t="e">
        <f>IF(E42="","",'1b'!#REF!)</f>
        <v>#REF!</v>
      </c>
      <c r="G42" s="151" t="e">
        <f>IF(E42="","",'1b'!#REF!)</f>
        <v>#REF!</v>
      </c>
      <c r="H42" s="275" t="e">
        <f>'2b'!#REF!</f>
        <v>#REF!</v>
      </c>
      <c r="I42" s="153" t="e">
        <f>'2b'!#REF!</f>
        <v>#REF!</v>
      </c>
      <c r="J42" s="154" t="e">
        <f>IF(I42="","",'2b'!#REF!)</f>
        <v>#REF!</v>
      </c>
      <c r="K42" s="155" t="e">
        <f>IF(I42="","",'2b'!#REF!)</f>
        <v>#REF!</v>
      </c>
      <c r="L42" s="148" t="str">
        <f>'3a'!T47</f>
        <v/>
      </c>
      <c r="M42" s="149">
        <f>'3b'!T47</f>
        <v>0</v>
      </c>
      <c r="N42" s="150">
        <f>IF(M42="","",'3b'!W47)</f>
        <v>0</v>
      </c>
      <c r="O42" s="151">
        <f>IF(M42="","",'3b'!Y47)</f>
        <v>0</v>
      </c>
      <c r="P42" s="152" t="str">
        <f>'4a'!T47</f>
        <v/>
      </c>
      <c r="Q42" s="153">
        <f>'4b'!T47</f>
        <v>0</v>
      </c>
      <c r="R42" s="154">
        <f>IF(Q42="","",'4b'!W47)</f>
        <v>0</v>
      </c>
      <c r="S42" s="155">
        <f>IF(Q42="","",'4b'!Y47)</f>
        <v>0</v>
      </c>
      <c r="T42" s="148" t="str">
        <f>'5a'!T47</f>
        <v/>
      </c>
      <c r="U42" s="149">
        <f>'5b'!T47</f>
        <v>0</v>
      </c>
      <c r="V42" s="150">
        <f>IF(U42="","",'5b'!W47)</f>
        <v>0</v>
      </c>
      <c r="W42" s="151">
        <f>IF(U42="","",'5b'!Y47)</f>
        <v>0</v>
      </c>
      <c r="X42" s="152" t="str">
        <f>'6a'!T47</f>
        <v/>
      </c>
      <c r="Y42" s="153">
        <f>'6b'!T47</f>
        <v>0</v>
      </c>
      <c r="Z42" s="154">
        <f>IF(Y42="","",'6b'!W47)</f>
        <v>0</v>
      </c>
      <c r="AA42" s="155">
        <f>IF(Y42="","",'6b'!Y47)</f>
        <v>0</v>
      </c>
      <c r="AB42" s="148" t="str">
        <f>'7a'!T47</f>
        <v/>
      </c>
      <c r="AC42" s="149">
        <f>'7b'!T47</f>
        <v>0</v>
      </c>
      <c r="AD42" s="150">
        <f>IF(AC42="","",'7b'!W47)</f>
        <v>0</v>
      </c>
      <c r="AE42" s="151">
        <f>IF(AC42="","",'7b'!Y47)</f>
        <v>0</v>
      </c>
      <c r="AF42" s="275" t="str">
        <f>'8a'!R47</f>
        <v/>
      </c>
      <c r="AG42" s="276">
        <f>'8b'!R47</f>
        <v>0</v>
      </c>
      <c r="AH42" s="154">
        <f>IF(AG42="","",'8b'!U47)</f>
        <v>0</v>
      </c>
      <c r="AI42" s="155">
        <f>IF(AG42="","",'8b'!W47)</f>
        <v>0</v>
      </c>
      <c r="AJ42" s="148" t="str">
        <f>'9a'!T47</f>
        <v/>
      </c>
      <c r="AK42" s="149">
        <f>'9b'!T47</f>
        <v>0</v>
      </c>
      <c r="AL42" s="150">
        <f>IF(AK42="","",'9b'!W47)</f>
        <v>0</v>
      </c>
      <c r="AM42" s="151">
        <f>IF(AK42="","",'9b'!Y47)</f>
        <v>0</v>
      </c>
      <c r="AN42" s="152" t="str">
        <f>'10a'!T47</f>
        <v/>
      </c>
      <c r="AO42" s="153">
        <f>'10b'!T47</f>
        <v>0</v>
      </c>
      <c r="AP42" s="154">
        <f>IF(AO42="","",'10b'!W47)</f>
        <v>0</v>
      </c>
      <c r="AQ42" s="155">
        <f>IF(AO42="","",'10b'!Y47)</f>
        <v>0</v>
      </c>
      <c r="AR42" s="273" t="str">
        <f>'11a'!R47</f>
        <v/>
      </c>
      <c r="AS42" s="274">
        <f>'11b'!R47</f>
        <v>0</v>
      </c>
      <c r="AT42" s="150">
        <f>IF(AS42="","",'11b'!U47)</f>
        <v>0</v>
      </c>
      <c r="AU42" s="151">
        <f>IF(AS42="","",'11b'!W47)</f>
        <v>0</v>
      </c>
      <c r="AV42" s="152" t="str">
        <f>'12a'!T47</f>
        <v/>
      </c>
      <c r="AW42" s="153">
        <f>'12b'!T47</f>
        <v>0</v>
      </c>
      <c r="AX42" s="154">
        <f>IF(AW42="","",'12b'!W47)</f>
        <v>0</v>
      </c>
      <c r="AY42" s="155">
        <f>IF(AW42="","",'12b'!Y47)</f>
        <v>0</v>
      </c>
      <c r="AZ42" s="148" t="str">
        <f>'13a'!T47</f>
        <v/>
      </c>
      <c r="BA42" s="149">
        <f>'13b'!T47</f>
        <v>0</v>
      </c>
      <c r="BB42" s="150">
        <f>IF(BA42="","",'13b'!W47)</f>
        <v>0</v>
      </c>
      <c r="BC42" s="151">
        <f>IF(BA42="","",'13b'!Y47)</f>
        <v>0</v>
      </c>
      <c r="BD42" s="152" t="str">
        <f>'14a'!T47</f>
        <v/>
      </c>
      <c r="BE42" s="153">
        <f>'14b'!T47</f>
        <v>0</v>
      </c>
      <c r="BF42" s="154">
        <f>IF(BE42="","",'14b'!W47)</f>
        <v>0</v>
      </c>
      <c r="BG42" s="155">
        <f>IF(BE42="","",'14b'!Y47)</f>
        <v>0</v>
      </c>
      <c r="BH42" s="273" t="str">
        <f>'15a'!T47</f>
        <v/>
      </c>
      <c r="BI42" s="274">
        <f>'15b'!T47</f>
        <v>0</v>
      </c>
      <c r="BJ42" s="150">
        <f>IF(BI42="","",'15b'!W47)</f>
        <v>0</v>
      </c>
      <c r="BK42" s="151">
        <f>IF(BI42="","",'15b'!Y47)</f>
        <v>0</v>
      </c>
      <c r="BL42" s="275" t="str">
        <f>'16a'!T47</f>
        <v/>
      </c>
      <c r="BM42" s="276" t="e">
        <f>#REF!</f>
        <v>#REF!</v>
      </c>
      <c r="BN42" s="154" t="e">
        <f>IF(BM42="","",#REF!)</f>
        <v>#REF!</v>
      </c>
      <c r="BO42" s="155" t="e">
        <f>IF(BM42="","",#REF!)</f>
        <v>#REF!</v>
      </c>
      <c r="BP42" s="156" t="e">
        <f t="shared" si="0"/>
        <v>#REF!</v>
      </c>
      <c r="BQ42" s="157" t="e">
        <f t="shared" si="1"/>
        <v>#REF!</v>
      </c>
      <c r="BR42" s="158" t="e">
        <f>ROUND(SUM(BS42:CH42)/ANASAYFA!$G$21,2)</f>
        <v>#REF!</v>
      </c>
      <c r="BS42" s="159" t="e">
        <f t="shared" si="2"/>
        <v>#REF!</v>
      </c>
      <c r="BT42" s="159" t="e">
        <f t="shared" si="3"/>
        <v>#REF!</v>
      </c>
      <c r="BU42" s="159">
        <f t="shared" si="4"/>
        <v>0</v>
      </c>
      <c r="BV42" s="159">
        <f t="shared" si="5"/>
        <v>0</v>
      </c>
      <c r="BW42" s="159">
        <f t="shared" si="6"/>
        <v>0</v>
      </c>
      <c r="BX42" s="159">
        <f t="shared" si="7"/>
        <v>0</v>
      </c>
      <c r="BY42" s="160">
        <f t="shared" si="8"/>
        <v>0</v>
      </c>
      <c r="BZ42" s="160">
        <f t="shared" si="9"/>
        <v>0</v>
      </c>
      <c r="CA42" s="160">
        <f t="shared" si="10"/>
        <v>0</v>
      </c>
      <c r="CB42" s="160">
        <f t="shared" si="11"/>
        <v>0</v>
      </c>
      <c r="CC42" s="160">
        <f t="shared" si="12"/>
        <v>0</v>
      </c>
      <c r="CD42" s="160">
        <f t="shared" si="13"/>
        <v>0</v>
      </c>
      <c r="CE42" s="160">
        <f t="shared" si="14"/>
        <v>0</v>
      </c>
      <c r="CF42" s="160">
        <f t="shared" si="15"/>
        <v>0</v>
      </c>
      <c r="CG42" s="160">
        <f t="shared" si="16"/>
        <v>0</v>
      </c>
      <c r="CH42" s="160" t="e">
        <f t="shared" si="17"/>
        <v>#REF!</v>
      </c>
    </row>
    <row r="43" spans="1:86" ht="12.75" customHeight="1" x14ac:dyDescent="0.2">
      <c r="A43" s="145">
        <f>'1a'!A48</f>
        <v>0</v>
      </c>
      <c r="B43" s="146">
        <f>'1a'!B48</f>
        <v>0</v>
      </c>
      <c r="C43" s="147">
        <f>'1a'!C48</f>
        <v>0</v>
      </c>
      <c r="D43" s="148" t="str">
        <f>'1a'!T48</f>
        <v/>
      </c>
      <c r="E43" s="149" t="e">
        <f>'1b'!#REF!</f>
        <v>#REF!</v>
      </c>
      <c r="F43" s="150" t="e">
        <f>IF(E43="","",'1b'!#REF!)</f>
        <v>#REF!</v>
      </c>
      <c r="G43" s="151" t="e">
        <f>IF(E43="","",'1b'!#REF!)</f>
        <v>#REF!</v>
      </c>
      <c r="H43" s="275" t="e">
        <f>'2b'!#REF!</f>
        <v>#REF!</v>
      </c>
      <c r="I43" s="153" t="e">
        <f>'2b'!#REF!</f>
        <v>#REF!</v>
      </c>
      <c r="J43" s="154" t="e">
        <f>IF(I43="","",'2b'!#REF!)</f>
        <v>#REF!</v>
      </c>
      <c r="K43" s="155" t="e">
        <f>IF(I43="","",'2b'!#REF!)</f>
        <v>#REF!</v>
      </c>
      <c r="L43" s="148" t="str">
        <f>'3a'!T48</f>
        <v/>
      </c>
      <c r="M43" s="149">
        <f>'3b'!T48</f>
        <v>0</v>
      </c>
      <c r="N43" s="150">
        <f>IF(M43="","",'3b'!W48)</f>
        <v>0</v>
      </c>
      <c r="O43" s="151">
        <f>IF(M43="","",'3b'!Y48)</f>
        <v>0</v>
      </c>
      <c r="P43" s="152" t="str">
        <f>'4a'!T48</f>
        <v/>
      </c>
      <c r="Q43" s="153">
        <f>'4b'!T48</f>
        <v>0</v>
      </c>
      <c r="R43" s="154">
        <f>IF(Q43="","",'4b'!W48)</f>
        <v>0</v>
      </c>
      <c r="S43" s="155">
        <f>IF(Q43="","",'4b'!Y48)</f>
        <v>0</v>
      </c>
      <c r="T43" s="148" t="str">
        <f>'5a'!T48</f>
        <v/>
      </c>
      <c r="U43" s="149">
        <f>'5b'!T48</f>
        <v>0</v>
      </c>
      <c r="V43" s="150">
        <f>IF(U43="","",'5b'!W48)</f>
        <v>0</v>
      </c>
      <c r="W43" s="151">
        <f>IF(U43="","",'5b'!Y48)</f>
        <v>0</v>
      </c>
      <c r="X43" s="152" t="str">
        <f>'6a'!T48</f>
        <v/>
      </c>
      <c r="Y43" s="153">
        <f>'6b'!T48</f>
        <v>0</v>
      </c>
      <c r="Z43" s="154">
        <f>IF(Y43="","",'6b'!W48)</f>
        <v>0</v>
      </c>
      <c r="AA43" s="155">
        <f>IF(Y43="","",'6b'!Y48)</f>
        <v>0</v>
      </c>
      <c r="AB43" s="148" t="str">
        <f>'7a'!T48</f>
        <v/>
      </c>
      <c r="AC43" s="149">
        <f>'7b'!T48</f>
        <v>0</v>
      </c>
      <c r="AD43" s="150">
        <f>IF(AC43="","",'7b'!W48)</f>
        <v>0</v>
      </c>
      <c r="AE43" s="151">
        <f>IF(AC43="","",'7b'!Y48)</f>
        <v>0</v>
      </c>
      <c r="AF43" s="275" t="str">
        <f>'8a'!R48</f>
        <v/>
      </c>
      <c r="AG43" s="276">
        <f>'8b'!R48</f>
        <v>0</v>
      </c>
      <c r="AH43" s="154">
        <f>IF(AG43="","",'8b'!U48)</f>
        <v>0</v>
      </c>
      <c r="AI43" s="155">
        <f>IF(AG43="","",'8b'!W48)</f>
        <v>0</v>
      </c>
      <c r="AJ43" s="148" t="str">
        <f>'9a'!T48</f>
        <v/>
      </c>
      <c r="AK43" s="149">
        <f>'9b'!T48</f>
        <v>0</v>
      </c>
      <c r="AL43" s="150">
        <f>IF(AK43="","",'9b'!W48)</f>
        <v>0</v>
      </c>
      <c r="AM43" s="151">
        <f>IF(AK43="","",'9b'!Y48)</f>
        <v>0</v>
      </c>
      <c r="AN43" s="152" t="str">
        <f>'10a'!T48</f>
        <v/>
      </c>
      <c r="AO43" s="153">
        <f>'10b'!T48</f>
        <v>0</v>
      </c>
      <c r="AP43" s="154">
        <f>IF(AO43="","",'10b'!W48)</f>
        <v>0</v>
      </c>
      <c r="AQ43" s="155">
        <f>IF(AO43="","",'10b'!Y48)</f>
        <v>0</v>
      </c>
      <c r="AR43" s="273" t="str">
        <f>'11a'!R48</f>
        <v/>
      </c>
      <c r="AS43" s="274">
        <f>'11b'!R48</f>
        <v>0</v>
      </c>
      <c r="AT43" s="150">
        <f>IF(AS43="","",'11b'!U48)</f>
        <v>0</v>
      </c>
      <c r="AU43" s="151">
        <f>IF(AS43="","",'11b'!W48)</f>
        <v>0</v>
      </c>
      <c r="AV43" s="152" t="str">
        <f>'12a'!T48</f>
        <v/>
      </c>
      <c r="AW43" s="153">
        <f>'12b'!T48</f>
        <v>0</v>
      </c>
      <c r="AX43" s="154">
        <f>IF(AW43="","",'12b'!W48)</f>
        <v>0</v>
      </c>
      <c r="AY43" s="155">
        <f>IF(AW43="","",'12b'!Y48)</f>
        <v>0</v>
      </c>
      <c r="AZ43" s="148" t="str">
        <f>'13a'!T48</f>
        <v/>
      </c>
      <c r="BA43" s="149">
        <f>'13b'!T48</f>
        <v>0</v>
      </c>
      <c r="BB43" s="150">
        <f>IF(BA43="","",'13b'!W48)</f>
        <v>0</v>
      </c>
      <c r="BC43" s="151">
        <f>IF(BA43="","",'13b'!Y48)</f>
        <v>0</v>
      </c>
      <c r="BD43" s="152" t="str">
        <f>'14a'!T48</f>
        <v/>
      </c>
      <c r="BE43" s="153">
        <f>'14b'!T48</f>
        <v>0</v>
      </c>
      <c r="BF43" s="154">
        <f>IF(BE43="","",'14b'!W48)</f>
        <v>0</v>
      </c>
      <c r="BG43" s="155">
        <f>IF(BE43="","",'14b'!Y48)</f>
        <v>0</v>
      </c>
      <c r="BH43" s="273" t="str">
        <f>'15a'!T48</f>
        <v/>
      </c>
      <c r="BI43" s="274">
        <f>'15b'!T48</f>
        <v>0</v>
      </c>
      <c r="BJ43" s="150">
        <f>IF(BI43="","",'15b'!W48)</f>
        <v>0</v>
      </c>
      <c r="BK43" s="151">
        <f>IF(BI43="","",'15b'!Y48)</f>
        <v>0</v>
      </c>
      <c r="BL43" s="275" t="str">
        <f>'16a'!T48</f>
        <v/>
      </c>
      <c r="BM43" s="276" t="e">
        <f>#REF!</f>
        <v>#REF!</v>
      </c>
      <c r="BN43" s="154" t="e">
        <f>IF(BM43="","",#REF!)</f>
        <v>#REF!</v>
      </c>
      <c r="BO43" s="155" t="e">
        <f>IF(BM43="","",#REF!)</f>
        <v>#REF!</v>
      </c>
      <c r="BP43" s="156" t="e">
        <f t="shared" si="0"/>
        <v>#REF!</v>
      </c>
      <c r="BQ43" s="157" t="e">
        <f t="shared" si="1"/>
        <v>#REF!</v>
      </c>
      <c r="BR43" s="158" t="e">
        <f>ROUND(SUM(BS43:CH43)/ANASAYFA!$G$21,2)</f>
        <v>#REF!</v>
      </c>
      <c r="BS43" s="159" t="e">
        <f t="shared" si="2"/>
        <v>#REF!</v>
      </c>
      <c r="BT43" s="159" t="e">
        <f t="shared" si="3"/>
        <v>#REF!</v>
      </c>
      <c r="BU43" s="159">
        <f t="shared" si="4"/>
        <v>0</v>
      </c>
      <c r="BV43" s="159">
        <f t="shared" si="5"/>
        <v>0</v>
      </c>
      <c r="BW43" s="159">
        <f t="shared" si="6"/>
        <v>0</v>
      </c>
      <c r="BX43" s="159">
        <f t="shared" si="7"/>
        <v>0</v>
      </c>
      <c r="BY43" s="160">
        <f t="shared" si="8"/>
        <v>0</v>
      </c>
      <c r="BZ43" s="160">
        <f t="shared" si="9"/>
        <v>0</v>
      </c>
      <c r="CA43" s="160">
        <f t="shared" si="10"/>
        <v>0</v>
      </c>
      <c r="CB43" s="160">
        <f t="shared" si="11"/>
        <v>0</v>
      </c>
      <c r="CC43" s="160">
        <f t="shared" si="12"/>
        <v>0</v>
      </c>
      <c r="CD43" s="160">
        <f t="shared" si="13"/>
        <v>0</v>
      </c>
      <c r="CE43" s="160">
        <f t="shared" si="14"/>
        <v>0</v>
      </c>
      <c r="CF43" s="160">
        <f t="shared" si="15"/>
        <v>0</v>
      </c>
      <c r="CG43" s="160">
        <f t="shared" si="16"/>
        <v>0</v>
      </c>
      <c r="CH43" s="160" t="e">
        <f t="shared" si="17"/>
        <v>#REF!</v>
      </c>
    </row>
    <row r="44" spans="1:86" ht="12.75" customHeight="1" x14ac:dyDescent="0.2">
      <c r="A44" s="145">
        <f>'1a'!A49</f>
        <v>0</v>
      </c>
      <c r="B44" s="146">
        <f>'1a'!B49</f>
        <v>0</v>
      </c>
      <c r="C44" s="147">
        <f>'1a'!C49</f>
        <v>0</v>
      </c>
      <c r="D44" s="148" t="str">
        <f>'1a'!T49</f>
        <v/>
      </c>
      <c r="E44" s="149" t="e">
        <f>'1b'!#REF!</f>
        <v>#REF!</v>
      </c>
      <c r="F44" s="150" t="e">
        <f>IF(E44="","",'1b'!#REF!)</f>
        <v>#REF!</v>
      </c>
      <c r="G44" s="151" t="e">
        <f>IF(E44="","",'1b'!#REF!)</f>
        <v>#REF!</v>
      </c>
      <c r="H44" s="275" t="e">
        <f>'2b'!#REF!</f>
        <v>#REF!</v>
      </c>
      <c r="I44" s="153" t="e">
        <f>'2b'!#REF!</f>
        <v>#REF!</v>
      </c>
      <c r="J44" s="154" t="e">
        <f>IF(I44="","",'2b'!#REF!)</f>
        <v>#REF!</v>
      </c>
      <c r="K44" s="155" t="e">
        <f>IF(I44="","",'2b'!#REF!)</f>
        <v>#REF!</v>
      </c>
      <c r="L44" s="148" t="str">
        <f>'3a'!T49</f>
        <v/>
      </c>
      <c r="M44" s="149">
        <f>'3b'!T49</f>
        <v>0</v>
      </c>
      <c r="N44" s="150">
        <f>IF(M44="","",'3b'!W49)</f>
        <v>0</v>
      </c>
      <c r="O44" s="151">
        <f>IF(M44="","",'3b'!Y49)</f>
        <v>0</v>
      </c>
      <c r="P44" s="152" t="str">
        <f>'4a'!T49</f>
        <v/>
      </c>
      <c r="Q44" s="153">
        <f>'4b'!T49</f>
        <v>0</v>
      </c>
      <c r="R44" s="154">
        <f>IF(Q44="","",'4b'!W49)</f>
        <v>0</v>
      </c>
      <c r="S44" s="155">
        <f>IF(Q44="","",'4b'!Y49)</f>
        <v>0</v>
      </c>
      <c r="T44" s="148" t="str">
        <f>'5a'!T49</f>
        <v/>
      </c>
      <c r="U44" s="149">
        <f>'5b'!T49</f>
        <v>0</v>
      </c>
      <c r="V44" s="150">
        <f>IF(U44="","",'5b'!W49)</f>
        <v>0</v>
      </c>
      <c r="W44" s="151">
        <f>IF(U44="","",'5b'!Y49)</f>
        <v>0</v>
      </c>
      <c r="X44" s="152" t="str">
        <f>'6a'!T49</f>
        <v/>
      </c>
      <c r="Y44" s="153">
        <f>'6b'!T49</f>
        <v>0</v>
      </c>
      <c r="Z44" s="154">
        <f>IF(Y44="","",'6b'!W49)</f>
        <v>0</v>
      </c>
      <c r="AA44" s="155">
        <f>IF(Y44="","",'6b'!Y49)</f>
        <v>0</v>
      </c>
      <c r="AB44" s="148" t="str">
        <f>'7a'!T49</f>
        <v/>
      </c>
      <c r="AC44" s="149">
        <f>'7b'!T49</f>
        <v>0</v>
      </c>
      <c r="AD44" s="150">
        <f>IF(AC44="","",'7b'!W49)</f>
        <v>0</v>
      </c>
      <c r="AE44" s="151">
        <f>IF(AC44="","",'7b'!Y49)</f>
        <v>0</v>
      </c>
      <c r="AF44" s="275" t="str">
        <f>'8a'!R49</f>
        <v/>
      </c>
      <c r="AG44" s="276">
        <f>'8b'!R49</f>
        <v>0</v>
      </c>
      <c r="AH44" s="154">
        <f>IF(AG44="","",'8b'!U49)</f>
        <v>0</v>
      </c>
      <c r="AI44" s="155">
        <f>IF(AG44="","",'8b'!W49)</f>
        <v>0</v>
      </c>
      <c r="AJ44" s="148" t="str">
        <f>'9a'!T49</f>
        <v/>
      </c>
      <c r="AK44" s="149">
        <f>'9b'!T49</f>
        <v>0</v>
      </c>
      <c r="AL44" s="150">
        <f>IF(AK44="","",'9b'!W49)</f>
        <v>0</v>
      </c>
      <c r="AM44" s="151">
        <f>IF(AK44="","",'9b'!Y49)</f>
        <v>0</v>
      </c>
      <c r="AN44" s="152" t="str">
        <f>'10a'!T49</f>
        <v/>
      </c>
      <c r="AO44" s="153">
        <f>'10b'!T49</f>
        <v>0</v>
      </c>
      <c r="AP44" s="154">
        <f>IF(AO44="","",'10b'!W49)</f>
        <v>0</v>
      </c>
      <c r="AQ44" s="155">
        <f>IF(AO44="","",'10b'!Y49)</f>
        <v>0</v>
      </c>
      <c r="AR44" s="273" t="str">
        <f>'11a'!R49</f>
        <v/>
      </c>
      <c r="AS44" s="274">
        <f>'11b'!R49</f>
        <v>0</v>
      </c>
      <c r="AT44" s="150">
        <f>IF(AS44="","",'11b'!U49)</f>
        <v>0</v>
      </c>
      <c r="AU44" s="151">
        <f>IF(AS44="","",'11b'!W49)</f>
        <v>0</v>
      </c>
      <c r="AV44" s="152" t="str">
        <f>'12a'!T49</f>
        <v/>
      </c>
      <c r="AW44" s="153">
        <f>'12b'!T49</f>
        <v>0</v>
      </c>
      <c r="AX44" s="154">
        <f>IF(AW44="","",'12b'!W49)</f>
        <v>0</v>
      </c>
      <c r="AY44" s="155">
        <f>IF(AW44="","",'12b'!Y49)</f>
        <v>0</v>
      </c>
      <c r="AZ44" s="148" t="str">
        <f>'13a'!T49</f>
        <v/>
      </c>
      <c r="BA44" s="149">
        <f>'13b'!T49</f>
        <v>0</v>
      </c>
      <c r="BB44" s="150">
        <f>IF(BA44="","",'13b'!W49)</f>
        <v>0</v>
      </c>
      <c r="BC44" s="151">
        <f>IF(BA44="","",'13b'!Y49)</f>
        <v>0</v>
      </c>
      <c r="BD44" s="152" t="str">
        <f>'14a'!T49</f>
        <v/>
      </c>
      <c r="BE44" s="153">
        <f>'14b'!T49</f>
        <v>0</v>
      </c>
      <c r="BF44" s="154">
        <f>IF(BE44="","",'14b'!W49)</f>
        <v>0</v>
      </c>
      <c r="BG44" s="155">
        <f>IF(BE44="","",'14b'!Y49)</f>
        <v>0</v>
      </c>
      <c r="BH44" s="273" t="str">
        <f>'15a'!T49</f>
        <v/>
      </c>
      <c r="BI44" s="274">
        <f>'15b'!T49</f>
        <v>0</v>
      </c>
      <c r="BJ44" s="150">
        <f>IF(BI44="","",'15b'!W49)</f>
        <v>0</v>
      </c>
      <c r="BK44" s="151">
        <f>IF(BI44="","",'15b'!Y49)</f>
        <v>0</v>
      </c>
      <c r="BL44" s="275" t="str">
        <f>'16a'!T49</f>
        <v/>
      </c>
      <c r="BM44" s="276" t="e">
        <f>#REF!</f>
        <v>#REF!</v>
      </c>
      <c r="BN44" s="154" t="e">
        <f>IF(BM44="","",#REF!)</f>
        <v>#REF!</v>
      </c>
      <c r="BO44" s="155" t="e">
        <f>IF(BM44="","",#REF!)</f>
        <v>#REF!</v>
      </c>
      <c r="BP44" s="156" t="e">
        <f t="shared" ref="BP44:BP52" si="18">IF(BR44&lt;0.1,"",IF(BR44=0,"",IF(BR44&gt;5,"",BR44)))</f>
        <v>#REF!</v>
      </c>
      <c r="BQ44" s="157" t="e">
        <f t="shared" si="1"/>
        <v>#REF!</v>
      </c>
      <c r="BR44" s="158" t="e">
        <f>ROUND(SUM(BS44:CH44)/ANASAYFA!$G$21,2)</f>
        <v>#REF!</v>
      </c>
      <c r="BS44" s="159" t="e">
        <f t="shared" ref="BS44:BS52" si="19">G44</f>
        <v>#REF!</v>
      </c>
      <c r="BT44" s="159" t="e">
        <f t="shared" ref="BT44:BT52" si="20">K44</f>
        <v>#REF!</v>
      </c>
      <c r="BU44" s="159">
        <f t="shared" ref="BU44:BU52" si="21">O44</f>
        <v>0</v>
      </c>
      <c r="BV44" s="159">
        <f t="shared" ref="BV44:BV52" si="22">S44</f>
        <v>0</v>
      </c>
      <c r="BW44" s="159">
        <f t="shared" ref="BW44:BW52" si="23">W44</f>
        <v>0</v>
      </c>
      <c r="BX44" s="159">
        <f t="shared" ref="BX44:BX52" si="24">AA44</f>
        <v>0</v>
      </c>
      <c r="BY44" s="160">
        <f t="shared" ref="BY44:BY52" si="25">AE44</f>
        <v>0</v>
      </c>
      <c r="BZ44" s="160">
        <f t="shared" ref="BZ44:BZ52" si="26">AI44</f>
        <v>0</v>
      </c>
      <c r="CA44" s="160">
        <f t="shared" ref="CA44:CA52" si="27">AM44</f>
        <v>0</v>
      </c>
      <c r="CB44" s="160">
        <f t="shared" ref="CB44:CB52" si="28">AQ44</f>
        <v>0</v>
      </c>
      <c r="CC44" s="160">
        <f t="shared" ref="CC44:CC52" si="29">AU44</f>
        <v>0</v>
      </c>
      <c r="CD44" s="160">
        <f t="shared" ref="CD44:CD52" si="30">AY44</f>
        <v>0</v>
      </c>
      <c r="CE44" s="160">
        <f t="shared" ref="CE44:CE52" si="31">BC44</f>
        <v>0</v>
      </c>
      <c r="CF44" s="160">
        <f t="shared" ref="CF44:CF52" si="32">BG44</f>
        <v>0</v>
      </c>
      <c r="CG44" s="160">
        <f t="shared" si="16"/>
        <v>0</v>
      </c>
      <c r="CH44" s="160" t="e">
        <f t="shared" si="17"/>
        <v>#REF!</v>
      </c>
    </row>
    <row r="45" spans="1:86" ht="12.75" customHeight="1" x14ac:dyDescent="0.2">
      <c r="A45" s="145">
        <f>'1a'!A50</f>
        <v>0</v>
      </c>
      <c r="B45" s="146">
        <f>'1a'!B50</f>
        <v>0</v>
      </c>
      <c r="C45" s="147">
        <f>'1a'!C50</f>
        <v>0</v>
      </c>
      <c r="D45" s="148" t="str">
        <f>'1a'!T50</f>
        <v/>
      </c>
      <c r="E45" s="149" t="e">
        <f>'1b'!#REF!</f>
        <v>#REF!</v>
      </c>
      <c r="F45" s="150" t="e">
        <f>IF(E45="","",'1b'!#REF!)</f>
        <v>#REF!</v>
      </c>
      <c r="G45" s="151" t="e">
        <f>IF(E45="","",'1b'!#REF!)</f>
        <v>#REF!</v>
      </c>
      <c r="H45" s="275" t="e">
        <f>'2b'!#REF!</f>
        <v>#REF!</v>
      </c>
      <c r="I45" s="153" t="e">
        <f>'2b'!#REF!</f>
        <v>#REF!</v>
      </c>
      <c r="J45" s="154" t="e">
        <f>IF(I45="","",'2b'!#REF!)</f>
        <v>#REF!</v>
      </c>
      <c r="K45" s="155" t="e">
        <f>IF(I45="","",'2b'!#REF!)</f>
        <v>#REF!</v>
      </c>
      <c r="L45" s="148" t="str">
        <f>'3a'!T50</f>
        <v/>
      </c>
      <c r="M45" s="149">
        <f>'3b'!T50</f>
        <v>0</v>
      </c>
      <c r="N45" s="150">
        <f>IF(M45="","",'3b'!W50)</f>
        <v>0</v>
      </c>
      <c r="O45" s="151">
        <f>IF(M45="","",'3b'!Y50)</f>
        <v>0</v>
      </c>
      <c r="P45" s="152" t="str">
        <f>'4a'!T50</f>
        <v/>
      </c>
      <c r="Q45" s="153">
        <f>'4b'!T50</f>
        <v>0</v>
      </c>
      <c r="R45" s="154">
        <f>IF(Q45="","",'4b'!W50)</f>
        <v>0</v>
      </c>
      <c r="S45" s="155">
        <f>IF(Q45="","",'4b'!Y50)</f>
        <v>0</v>
      </c>
      <c r="T45" s="148" t="str">
        <f>'5a'!T50</f>
        <v/>
      </c>
      <c r="U45" s="149">
        <f>'5b'!T50</f>
        <v>0</v>
      </c>
      <c r="V45" s="150">
        <f>IF(U45="","",'5b'!W50)</f>
        <v>0</v>
      </c>
      <c r="W45" s="151">
        <f>IF(U45="","",'5b'!Y50)</f>
        <v>0</v>
      </c>
      <c r="X45" s="152" t="str">
        <f>'6a'!T50</f>
        <v/>
      </c>
      <c r="Y45" s="153">
        <f>'6b'!T50</f>
        <v>0</v>
      </c>
      <c r="Z45" s="154">
        <f>IF(Y45="","",'6b'!W50)</f>
        <v>0</v>
      </c>
      <c r="AA45" s="155">
        <f>IF(Y45="","",'6b'!Y50)</f>
        <v>0</v>
      </c>
      <c r="AB45" s="148" t="str">
        <f>'7a'!T50</f>
        <v/>
      </c>
      <c r="AC45" s="149">
        <f>'7b'!T50</f>
        <v>0</v>
      </c>
      <c r="AD45" s="150">
        <f>IF(AC45="","",'7b'!W50)</f>
        <v>0</v>
      </c>
      <c r="AE45" s="151">
        <f>IF(AC45="","",'7b'!Y50)</f>
        <v>0</v>
      </c>
      <c r="AF45" s="275" t="str">
        <f>'8a'!R50</f>
        <v/>
      </c>
      <c r="AG45" s="276">
        <f>'8b'!R50</f>
        <v>0</v>
      </c>
      <c r="AH45" s="154">
        <f>IF(AG45="","",'8b'!U50)</f>
        <v>0</v>
      </c>
      <c r="AI45" s="155">
        <f>IF(AG45="","",'8b'!W50)</f>
        <v>0</v>
      </c>
      <c r="AJ45" s="148" t="str">
        <f>'9a'!T50</f>
        <v/>
      </c>
      <c r="AK45" s="149">
        <f>'9b'!T50</f>
        <v>0</v>
      </c>
      <c r="AL45" s="150">
        <f>IF(AK45="","",'9b'!W50)</f>
        <v>0</v>
      </c>
      <c r="AM45" s="151">
        <f>IF(AK45="","",'9b'!Y50)</f>
        <v>0</v>
      </c>
      <c r="AN45" s="152" t="str">
        <f>'10a'!T50</f>
        <v/>
      </c>
      <c r="AO45" s="153">
        <f>'10b'!T50</f>
        <v>0</v>
      </c>
      <c r="AP45" s="154">
        <f>IF(AO45="","",'10b'!W50)</f>
        <v>0</v>
      </c>
      <c r="AQ45" s="155">
        <f>IF(AO45="","",'10b'!Y50)</f>
        <v>0</v>
      </c>
      <c r="AR45" s="273" t="str">
        <f>'11a'!R50</f>
        <v/>
      </c>
      <c r="AS45" s="274">
        <f>'11b'!R50</f>
        <v>0</v>
      </c>
      <c r="AT45" s="150">
        <f>IF(AS45="","",'11b'!U50)</f>
        <v>0</v>
      </c>
      <c r="AU45" s="151">
        <f>IF(AS45="","",'11b'!W50)</f>
        <v>0</v>
      </c>
      <c r="AV45" s="152" t="str">
        <f>'12a'!T50</f>
        <v/>
      </c>
      <c r="AW45" s="153">
        <f>'12b'!T50</f>
        <v>0</v>
      </c>
      <c r="AX45" s="154">
        <f>IF(AW45="","",'12b'!W50)</f>
        <v>0</v>
      </c>
      <c r="AY45" s="155">
        <f>IF(AW45="","",'12b'!Y50)</f>
        <v>0</v>
      </c>
      <c r="AZ45" s="148" t="str">
        <f>'13a'!T50</f>
        <v/>
      </c>
      <c r="BA45" s="149">
        <f>'13b'!T50</f>
        <v>0</v>
      </c>
      <c r="BB45" s="150">
        <f>IF(BA45="","",'13b'!W50)</f>
        <v>0</v>
      </c>
      <c r="BC45" s="151">
        <f>IF(BA45="","",'13b'!Y50)</f>
        <v>0</v>
      </c>
      <c r="BD45" s="152" t="str">
        <f>'14a'!T50</f>
        <v/>
      </c>
      <c r="BE45" s="153">
        <f>'14b'!T50</f>
        <v>0</v>
      </c>
      <c r="BF45" s="154">
        <f>IF(BE45="","",'14b'!W50)</f>
        <v>0</v>
      </c>
      <c r="BG45" s="155">
        <f>IF(BE45="","",'14b'!Y50)</f>
        <v>0</v>
      </c>
      <c r="BH45" s="273" t="str">
        <f>'15a'!T50</f>
        <v/>
      </c>
      <c r="BI45" s="274">
        <f>'15b'!T50</f>
        <v>0</v>
      </c>
      <c r="BJ45" s="150">
        <f>IF(BI45="","",'15b'!W50)</f>
        <v>0</v>
      </c>
      <c r="BK45" s="151">
        <f>IF(BI45="","",'15b'!Y50)</f>
        <v>0</v>
      </c>
      <c r="BL45" s="275" t="str">
        <f>'16a'!T50</f>
        <v/>
      </c>
      <c r="BM45" s="276" t="e">
        <f>#REF!</f>
        <v>#REF!</v>
      </c>
      <c r="BN45" s="154" t="e">
        <f>IF(BM45="","",#REF!)</f>
        <v>#REF!</v>
      </c>
      <c r="BO45" s="155" t="e">
        <f>IF(BM45="","",#REF!)</f>
        <v>#REF!</v>
      </c>
      <c r="BP45" s="156" t="e">
        <f t="shared" si="18"/>
        <v>#REF!</v>
      </c>
      <c r="BQ45" s="157" t="e">
        <f t="shared" si="1"/>
        <v>#REF!</v>
      </c>
      <c r="BR45" s="158" t="e">
        <f>ROUND(SUM(BS45:CH45)/ANASAYFA!$G$21,2)</f>
        <v>#REF!</v>
      </c>
      <c r="BS45" s="159" t="e">
        <f t="shared" si="19"/>
        <v>#REF!</v>
      </c>
      <c r="BT45" s="159" t="e">
        <f t="shared" si="20"/>
        <v>#REF!</v>
      </c>
      <c r="BU45" s="159">
        <f t="shared" si="21"/>
        <v>0</v>
      </c>
      <c r="BV45" s="159">
        <f t="shared" si="22"/>
        <v>0</v>
      </c>
      <c r="BW45" s="159">
        <f t="shared" si="23"/>
        <v>0</v>
      </c>
      <c r="BX45" s="159">
        <f t="shared" si="24"/>
        <v>0</v>
      </c>
      <c r="BY45" s="160">
        <f t="shared" si="25"/>
        <v>0</v>
      </c>
      <c r="BZ45" s="160">
        <f t="shared" si="26"/>
        <v>0</v>
      </c>
      <c r="CA45" s="160">
        <f t="shared" si="27"/>
        <v>0</v>
      </c>
      <c r="CB45" s="160">
        <f t="shared" si="28"/>
        <v>0</v>
      </c>
      <c r="CC45" s="160">
        <f t="shared" si="29"/>
        <v>0</v>
      </c>
      <c r="CD45" s="160">
        <f t="shared" si="30"/>
        <v>0</v>
      </c>
      <c r="CE45" s="160">
        <f t="shared" si="31"/>
        <v>0</v>
      </c>
      <c r="CF45" s="160">
        <f t="shared" si="32"/>
        <v>0</v>
      </c>
      <c r="CG45" s="160">
        <f t="shared" si="16"/>
        <v>0</v>
      </c>
      <c r="CH45" s="160" t="e">
        <f t="shared" si="17"/>
        <v>#REF!</v>
      </c>
    </row>
    <row r="46" spans="1:86" ht="12.75" customHeight="1" x14ac:dyDescent="0.2">
      <c r="A46" s="145">
        <f>'1a'!A51</f>
        <v>0</v>
      </c>
      <c r="B46" s="146">
        <f>'1a'!B51</f>
        <v>0</v>
      </c>
      <c r="C46" s="147">
        <f>'1a'!C51</f>
        <v>0</v>
      </c>
      <c r="D46" s="148" t="str">
        <f>'1a'!T51</f>
        <v/>
      </c>
      <c r="E46" s="149" t="e">
        <f>'1b'!#REF!</f>
        <v>#REF!</v>
      </c>
      <c r="F46" s="150" t="e">
        <f>IF(E46="","",'1b'!#REF!)</f>
        <v>#REF!</v>
      </c>
      <c r="G46" s="151" t="e">
        <f>IF(E46="","",'1b'!#REF!)</f>
        <v>#REF!</v>
      </c>
      <c r="H46" s="275" t="e">
        <f>'2b'!#REF!</f>
        <v>#REF!</v>
      </c>
      <c r="I46" s="153" t="e">
        <f>'2b'!#REF!</f>
        <v>#REF!</v>
      </c>
      <c r="J46" s="154" t="e">
        <f>IF(I46="","",'2b'!#REF!)</f>
        <v>#REF!</v>
      </c>
      <c r="K46" s="155" t="e">
        <f>IF(I46="","",'2b'!#REF!)</f>
        <v>#REF!</v>
      </c>
      <c r="L46" s="148" t="str">
        <f>'3a'!T51</f>
        <v/>
      </c>
      <c r="M46" s="149">
        <f>'3b'!T51</f>
        <v>0</v>
      </c>
      <c r="N46" s="150">
        <f>IF(M46="","",'3b'!W51)</f>
        <v>0</v>
      </c>
      <c r="O46" s="151">
        <f>IF(M46="","",'3b'!Y51)</f>
        <v>0</v>
      </c>
      <c r="P46" s="152" t="str">
        <f>'4a'!T51</f>
        <v/>
      </c>
      <c r="Q46" s="153">
        <f>'4b'!T51</f>
        <v>0</v>
      </c>
      <c r="R46" s="154">
        <f>IF(Q46="","",'4b'!W51)</f>
        <v>0</v>
      </c>
      <c r="S46" s="155">
        <f>IF(Q46="","",'4b'!Y51)</f>
        <v>0</v>
      </c>
      <c r="T46" s="148" t="str">
        <f>'5a'!T51</f>
        <v/>
      </c>
      <c r="U46" s="149">
        <f>'5b'!T51</f>
        <v>0</v>
      </c>
      <c r="V46" s="150">
        <f>IF(U46="","",'5b'!W51)</f>
        <v>0</v>
      </c>
      <c r="W46" s="151">
        <f>IF(U46="","",'5b'!Y51)</f>
        <v>0</v>
      </c>
      <c r="X46" s="152" t="str">
        <f>'6a'!T51</f>
        <v/>
      </c>
      <c r="Y46" s="153">
        <f>'6b'!T51</f>
        <v>0</v>
      </c>
      <c r="Z46" s="154">
        <f>IF(Y46="","",'6b'!W51)</f>
        <v>0</v>
      </c>
      <c r="AA46" s="155">
        <f>IF(Y46="","",'6b'!Y51)</f>
        <v>0</v>
      </c>
      <c r="AB46" s="148" t="str">
        <f>'7a'!T51</f>
        <v/>
      </c>
      <c r="AC46" s="149">
        <f>'7b'!T51</f>
        <v>0</v>
      </c>
      <c r="AD46" s="150">
        <f>IF(AC46="","",'7b'!W51)</f>
        <v>0</v>
      </c>
      <c r="AE46" s="151">
        <f>IF(AC46="","",'7b'!Y51)</f>
        <v>0</v>
      </c>
      <c r="AF46" s="275" t="str">
        <f>'8a'!R51</f>
        <v/>
      </c>
      <c r="AG46" s="276">
        <f>'8b'!R51</f>
        <v>0</v>
      </c>
      <c r="AH46" s="154">
        <f>IF(AG46="","",'8b'!U51)</f>
        <v>0</v>
      </c>
      <c r="AI46" s="155">
        <f>IF(AG46="","",'8b'!W51)</f>
        <v>0</v>
      </c>
      <c r="AJ46" s="148" t="str">
        <f>'9a'!T51</f>
        <v/>
      </c>
      <c r="AK46" s="149">
        <f>'9b'!T51</f>
        <v>0</v>
      </c>
      <c r="AL46" s="150">
        <f>IF(AK46="","",'9b'!W51)</f>
        <v>0</v>
      </c>
      <c r="AM46" s="151">
        <f>IF(AK46="","",'9b'!Y51)</f>
        <v>0</v>
      </c>
      <c r="AN46" s="152" t="str">
        <f>'10a'!T51</f>
        <v/>
      </c>
      <c r="AO46" s="153">
        <f>'10b'!T51</f>
        <v>0</v>
      </c>
      <c r="AP46" s="154">
        <f>IF(AO46="","",'10b'!W51)</f>
        <v>0</v>
      </c>
      <c r="AQ46" s="155">
        <f>IF(AO46="","",'10b'!Y51)</f>
        <v>0</v>
      </c>
      <c r="AR46" s="273" t="str">
        <f>'11a'!R51</f>
        <v/>
      </c>
      <c r="AS46" s="274">
        <f>'11b'!R51</f>
        <v>0</v>
      </c>
      <c r="AT46" s="150">
        <f>IF(AS46="","",'11b'!U51)</f>
        <v>0</v>
      </c>
      <c r="AU46" s="151">
        <f>IF(AS46="","",'11b'!W51)</f>
        <v>0</v>
      </c>
      <c r="AV46" s="152" t="str">
        <f>'12a'!T51</f>
        <v/>
      </c>
      <c r="AW46" s="153">
        <f>'12b'!T51</f>
        <v>0</v>
      </c>
      <c r="AX46" s="154">
        <f>IF(AW46="","",'12b'!W51)</f>
        <v>0</v>
      </c>
      <c r="AY46" s="155">
        <f>IF(AW46="","",'12b'!Y51)</f>
        <v>0</v>
      </c>
      <c r="AZ46" s="148" t="str">
        <f>'13a'!T51</f>
        <v/>
      </c>
      <c r="BA46" s="149">
        <f>'13b'!T51</f>
        <v>0</v>
      </c>
      <c r="BB46" s="150">
        <f>IF(BA46="","",'13b'!W51)</f>
        <v>0</v>
      </c>
      <c r="BC46" s="151">
        <f>IF(BA46="","",'13b'!Y51)</f>
        <v>0</v>
      </c>
      <c r="BD46" s="152" t="str">
        <f>'14a'!T51</f>
        <v/>
      </c>
      <c r="BE46" s="153">
        <f>'14b'!T51</f>
        <v>0</v>
      </c>
      <c r="BF46" s="154">
        <f>IF(BE46="","",'14b'!W51)</f>
        <v>0</v>
      </c>
      <c r="BG46" s="155">
        <f>IF(BE46="","",'14b'!Y51)</f>
        <v>0</v>
      </c>
      <c r="BH46" s="273" t="str">
        <f>'15a'!T51</f>
        <v/>
      </c>
      <c r="BI46" s="274">
        <f>'15b'!T51</f>
        <v>0</v>
      </c>
      <c r="BJ46" s="150">
        <f>IF(BI46="","",'15b'!W51)</f>
        <v>0</v>
      </c>
      <c r="BK46" s="151">
        <f>IF(BI46="","",'15b'!Y51)</f>
        <v>0</v>
      </c>
      <c r="BL46" s="275" t="str">
        <f>'16a'!T51</f>
        <v/>
      </c>
      <c r="BM46" s="276" t="e">
        <f>#REF!</f>
        <v>#REF!</v>
      </c>
      <c r="BN46" s="154" t="e">
        <f>IF(BM46="","",#REF!)</f>
        <v>#REF!</v>
      </c>
      <c r="BO46" s="155" t="e">
        <f>IF(BM46="","",#REF!)</f>
        <v>#REF!</v>
      </c>
      <c r="BP46" s="156" t="e">
        <f t="shared" si="18"/>
        <v>#REF!</v>
      </c>
      <c r="BQ46" s="157" t="e">
        <f t="shared" si="1"/>
        <v>#REF!</v>
      </c>
      <c r="BR46" s="158" t="e">
        <f>ROUND(SUM(BS46:CH46)/ANASAYFA!$G$21,2)</f>
        <v>#REF!</v>
      </c>
      <c r="BS46" s="159" t="e">
        <f t="shared" si="19"/>
        <v>#REF!</v>
      </c>
      <c r="BT46" s="159" t="e">
        <f t="shared" si="20"/>
        <v>#REF!</v>
      </c>
      <c r="BU46" s="159">
        <f t="shared" si="21"/>
        <v>0</v>
      </c>
      <c r="BV46" s="159">
        <f t="shared" si="22"/>
        <v>0</v>
      </c>
      <c r="BW46" s="159">
        <f t="shared" si="23"/>
        <v>0</v>
      </c>
      <c r="BX46" s="159">
        <f t="shared" si="24"/>
        <v>0</v>
      </c>
      <c r="BY46" s="160">
        <f t="shared" si="25"/>
        <v>0</v>
      </c>
      <c r="BZ46" s="160">
        <f t="shared" si="26"/>
        <v>0</v>
      </c>
      <c r="CA46" s="160">
        <f t="shared" si="27"/>
        <v>0</v>
      </c>
      <c r="CB46" s="160">
        <f t="shared" si="28"/>
        <v>0</v>
      </c>
      <c r="CC46" s="160">
        <f t="shared" si="29"/>
        <v>0</v>
      </c>
      <c r="CD46" s="160">
        <f t="shared" si="30"/>
        <v>0</v>
      </c>
      <c r="CE46" s="160">
        <f t="shared" si="31"/>
        <v>0</v>
      </c>
      <c r="CF46" s="160">
        <f t="shared" si="32"/>
        <v>0</v>
      </c>
      <c r="CG46" s="160">
        <f t="shared" si="16"/>
        <v>0</v>
      </c>
      <c r="CH46" s="160" t="e">
        <f t="shared" si="17"/>
        <v>#REF!</v>
      </c>
    </row>
    <row r="47" spans="1:86" ht="12.75" customHeight="1" x14ac:dyDescent="0.2">
      <c r="A47" s="145">
        <f>'1a'!A52</f>
        <v>0</v>
      </c>
      <c r="B47" s="146">
        <f>'1a'!B52</f>
        <v>0</v>
      </c>
      <c r="C47" s="147">
        <f>'1a'!C52</f>
        <v>0</v>
      </c>
      <c r="D47" s="148" t="str">
        <f>'1a'!T52</f>
        <v/>
      </c>
      <c r="E47" s="149" t="e">
        <f>'1b'!#REF!</f>
        <v>#REF!</v>
      </c>
      <c r="F47" s="150" t="e">
        <f>IF(E47="","",'1b'!#REF!)</f>
        <v>#REF!</v>
      </c>
      <c r="G47" s="151" t="e">
        <f>IF(E47="","",'1b'!#REF!)</f>
        <v>#REF!</v>
      </c>
      <c r="H47" s="275" t="e">
        <f>'2b'!#REF!</f>
        <v>#REF!</v>
      </c>
      <c r="I47" s="153" t="e">
        <f>'2b'!#REF!</f>
        <v>#REF!</v>
      </c>
      <c r="J47" s="154" t="e">
        <f>IF(I47="","",'2b'!#REF!)</f>
        <v>#REF!</v>
      </c>
      <c r="K47" s="155" t="e">
        <f>IF(I47="","",'2b'!#REF!)</f>
        <v>#REF!</v>
      </c>
      <c r="L47" s="148" t="str">
        <f>'3a'!T52</f>
        <v/>
      </c>
      <c r="M47" s="149">
        <f>'3b'!T52</f>
        <v>0</v>
      </c>
      <c r="N47" s="150">
        <f>IF(M47="","",'3b'!W52)</f>
        <v>0</v>
      </c>
      <c r="O47" s="151">
        <f>IF(M47="","",'3b'!Y52)</f>
        <v>0</v>
      </c>
      <c r="P47" s="152" t="str">
        <f>'4a'!T52</f>
        <v/>
      </c>
      <c r="Q47" s="153">
        <f>'4b'!T52</f>
        <v>0</v>
      </c>
      <c r="R47" s="154">
        <f>IF(Q47="","",'4b'!W52)</f>
        <v>0</v>
      </c>
      <c r="S47" s="155">
        <f>IF(Q47="","",'4b'!Y52)</f>
        <v>0</v>
      </c>
      <c r="T47" s="148" t="str">
        <f>'5a'!T52</f>
        <v/>
      </c>
      <c r="U47" s="149">
        <f>'5b'!T52</f>
        <v>0</v>
      </c>
      <c r="V47" s="150">
        <f>IF(U47="","",'5b'!W52)</f>
        <v>0</v>
      </c>
      <c r="W47" s="151">
        <f>IF(U47="","",'5b'!Y52)</f>
        <v>0</v>
      </c>
      <c r="X47" s="152" t="str">
        <f>'6a'!T52</f>
        <v/>
      </c>
      <c r="Y47" s="153">
        <f>'6b'!T52</f>
        <v>0</v>
      </c>
      <c r="Z47" s="154">
        <f>IF(Y47="","",'6b'!W52)</f>
        <v>0</v>
      </c>
      <c r="AA47" s="155">
        <f>IF(Y47="","",'6b'!Y52)</f>
        <v>0</v>
      </c>
      <c r="AB47" s="148" t="str">
        <f>'7a'!T52</f>
        <v/>
      </c>
      <c r="AC47" s="149">
        <f>'7b'!T52</f>
        <v>0</v>
      </c>
      <c r="AD47" s="150">
        <f>IF(AC47="","",'7b'!W52)</f>
        <v>0</v>
      </c>
      <c r="AE47" s="151">
        <f>IF(AC47="","",'7b'!Y52)</f>
        <v>0</v>
      </c>
      <c r="AF47" s="275" t="str">
        <f>'8a'!R52</f>
        <v/>
      </c>
      <c r="AG47" s="276">
        <f>'8b'!R52</f>
        <v>0</v>
      </c>
      <c r="AH47" s="154">
        <f>IF(AG47="","",'8b'!U52)</f>
        <v>0</v>
      </c>
      <c r="AI47" s="155">
        <f>IF(AG47="","",'8b'!W52)</f>
        <v>0</v>
      </c>
      <c r="AJ47" s="148" t="str">
        <f>'9a'!T52</f>
        <v/>
      </c>
      <c r="AK47" s="149">
        <f>'9b'!T52</f>
        <v>0</v>
      </c>
      <c r="AL47" s="150">
        <f>IF(AK47="","",'9b'!W52)</f>
        <v>0</v>
      </c>
      <c r="AM47" s="151">
        <f>IF(AK47="","",'9b'!Y52)</f>
        <v>0</v>
      </c>
      <c r="AN47" s="152" t="str">
        <f>'10a'!T52</f>
        <v/>
      </c>
      <c r="AO47" s="153">
        <f>'10b'!T52</f>
        <v>0</v>
      </c>
      <c r="AP47" s="154">
        <f>IF(AO47="","",'10b'!W52)</f>
        <v>0</v>
      </c>
      <c r="AQ47" s="155">
        <f>IF(AO47="","",'10b'!Y52)</f>
        <v>0</v>
      </c>
      <c r="AR47" s="273" t="str">
        <f>'11a'!R52</f>
        <v/>
      </c>
      <c r="AS47" s="274">
        <f>'11b'!R52</f>
        <v>0</v>
      </c>
      <c r="AT47" s="150">
        <f>IF(AS47="","",'11b'!U52)</f>
        <v>0</v>
      </c>
      <c r="AU47" s="151">
        <f>IF(AS47="","",'11b'!W52)</f>
        <v>0</v>
      </c>
      <c r="AV47" s="152" t="str">
        <f>'12a'!T52</f>
        <v/>
      </c>
      <c r="AW47" s="153">
        <f>'12b'!T52</f>
        <v>0</v>
      </c>
      <c r="AX47" s="154">
        <f>IF(AW47="","",'12b'!W52)</f>
        <v>0</v>
      </c>
      <c r="AY47" s="155">
        <f>IF(AW47="","",'12b'!Y52)</f>
        <v>0</v>
      </c>
      <c r="AZ47" s="148" t="str">
        <f>'13a'!T52</f>
        <v/>
      </c>
      <c r="BA47" s="149">
        <f>'13b'!T52</f>
        <v>0</v>
      </c>
      <c r="BB47" s="150">
        <f>IF(BA47="","",'13b'!W52)</f>
        <v>0</v>
      </c>
      <c r="BC47" s="151">
        <f>IF(BA47="","",'13b'!Y52)</f>
        <v>0</v>
      </c>
      <c r="BD47" s="152" t="str">
        <f>'14a'!T52</f>
        <v/>
      </c>
      <c r="BE47" s="153">
        <f>'14b'!T52</f>
        <v>0</v>
      </c>
      <c r="BF47" s="154">
        <f>IF(BE47="","",'14b'!W52)</f>
        <v>0</v>
      </c>
      <c r="BG47" s="155">
        <f>IF(BE47="","",'14b'!Y52)</f>
        <v>0</v>
      </c>
      <c r="BH47" s="273" t="str">
        <f>'15a'!T52</f>
        <v/>
      </c>
      <c r="BI47" s="274">
        <f>'15b'!T52</f>
        <v>0</v>
      </c>
      <c r="BJ47" s="150">
        <f>IF(BI47="","",'15b'!W52)</f>
        <v>0</v>
      </c>
      <c r="BK47" s="151">
        <f>IF(BI47="","",'15b'!Y52)</f>
        <v>0</v>
      </c>
      <c r="BL47" s="275" t="str">
        <f>'16a'!T52</f>
        <v/>
      </c>
      <c r="BM47" s="276" t="e">
        <f>#REF!</f>
        <v>#REF!</v>
      </c>
      <c r="BN47" s="154" t="e">
        <f>IF(BM47="","",#REF!)</f>
        <v>#REF!</v>
      </c>
      <c r="BO47" s="155" t="e">
        <f>IF(BM47="","",#REF!)</f>
        <v>#REF!</v>
      </c>
      <c r="BP47" s="156" t="e">
        <f t="shared" si="18"/>
        <v>#REF!</v>
      </c>
      <c r="BQ47" s="157" t="e">
        <f t="shared" si="1"/>
        <v>#REF!</v>
      </c>
      <c r="BR47" s="158" t="e">
        <f>ROUND(SUM(BS47:CH47)/ANASAYFA!$G$21,2)</f>
        <v>#REF!</v>
      </c>
      <c r="BS47" s="159" t="e">
        <f t="shared" si="19"/>
        <v>#REF!</v>
      </c>
      <c r="BT47" s="159" t="e">
        <f t="shared" si="20"/>
        <v>#REF!</v>
      </c>
      <c r="BU47" s="159">
        <f t="shared" si="21"/>
        <v>0</v>
      </c>
      <c r="BV47" s="159">
        <f t="shared" si="22"/>
        <v>0</v>
      </c>
      <c r="BW47" s="159">
        <f t="shared" si="23"/>
        <v>0</v>
      </c>
      <c r="BX47" s="159">
        <f t="shared" si="24"/>
        <v>0</v>
      </c>
      <c r="BY47" s="160">
        <f t="shared" si="25"/>
        <v>0</v>
      </c>
      <c r="BZ47" s="160">
        <f t="shared" si="26"/>
        <v>0</v>
      </c>
      <c r="CA47" s="160">
        <f t="shared" si="27"/>
        <v>0</v>
      </c>
      <c r="CB47" s="160">
        <f t="shared" si="28"/>
        <v>0</v>
      </c>
      <c r="CC47" s="160">
        <f t="shared" si="29"/>
        <v>0</v>
      </c>
      <c r="CD47" s="160">
        <f t="shared" si="30"/>
        <v>0</v>
      </c>
      <c r="CE47" s="160">
        <f t="shared" si="31"/>
        <v>0</v>
      </c>
      <c r="CF47" s="160">
        <f t="shared" si="32"/>
        <v>0</v>
      </c>
      <c r="CG47" s="160">
        <f t="shared" si="16"/>
        <v>0</v>
      </c>
      <c r="CH47" s="160" t="e">
        <f t="shared" si="17"/>
        <v>#REF!</v>
      </c>
    </row>
    <row r="48" spans="1:86" ht="12.75" customHeight="1" x14ac:dyDescent="0.2">
      <c r="A48" s="145">
        <f>'1a'!A53</f>
        <v>0</v>
      </c>
      <c r="B48" s="146">
        <f>'1a'!B53</f>
        <v>0</v>
      </c>
      <c r="C48" s="147">
        <f>'1a'!C53</f>
        <v>0</v>
      </c>
      <c r="D48" s="148" t="str">
        <f>'1a'!T53</f>
        <v/>
      </c>
      <c r="E48" s="149" t="e">
        <f>'1b'!#REF!</f>
        <v>#REF!</v>
      </c>
      <c r="F48" s="150" t="e">
        <f>IF(E48="","",'1b'!#REF!)</f>
        <v>#REF!</v>
      </c>
      <c r="G48" s="151" t="e">
        <f>IF(E48="","",'1b'!#REF!)</f>
        <v>#REF!</v>
      </c>
      <c r="H48" s="275" t="e">
        <f>'2b'!#REF!</f>
        <v>#REF!</v>
      </c>
      <c r="I48" s="153" t="e">
        <f>'2b'!#REF!</f>
        <v>#REF!</v>
      </c>
      <c r="J48" s="154" t="e">
        <f>IF(I48="","",'2b'!#REF!)</f>
        <v>#REF!</v>
      </c>
      <c r="K48" s="155" t="e">
        <f>IF(I48="","",'2b'!#REF!)</f>
        <v>#REF!</v>
      </c>
      <c r="L48" s="148" t="str">
        <f>'3a'!T53</f>
        <v/>
      </c>
      <c r="M48" s="149">
        <f>'3b'!T53</f>
        <v>0</v>
      </c>
      <c r="N48" s="150">
        <f>IF(M48="","",'3b'!W53)</f>
        <v>0</v>
      </c>
      <c r="O48" s="151">
        <f>IF(M48="","",'3b'!Y53)</f>
        <v>0</v>
      </c>
      <c r="P48" s="152" t="str">
        <f>'4a'!T53</f>
        <v/>
      </c>
      <c r="Q48" s="153">
        <f>'4b'!T53</f>
        <v>0</v>
      </c>
      <c r="R48" s="154">
        <f>IF(Q48="","",'4b'!W53)</f>
        <v>0</v>
      </c>
      <c r="S48" s="155">
        <f>IF(Q48="","",'4b'!Y53)</f>
        <v>0</v>
      </c>
      <c r="T48" s="148" t="str">
        <f>'5a'!T53</f>
        <v/>
      </c>
      <c r="U48" s="149">
        <f>'5b'!T53</f>
        <v>0</v>
      </c>
      <c r="V48" s="150">
        <f>IF(U48="","",'5b'!W53)</f>
        <v>0</v>
      </c>
      <c r="W48" s="151">
        <f>IF(U48="","",'5b'!Y53)</f>
        <v>0</v>
      </c>
      <c r="X48" s="152" t="str">
        <f>'6a'!T53</f>
        <v/>
      </c>
      <c r="Y48" s="153">
        <f>'6b'!T53</f>
        <v>0</v>
      </c>
      <c r="Z48" s="154">
        <f>IF(Y48="","",'6b'!W53)</f>
        <v>0</v>
      </c>
      <c r="AA48" s="155">
        <f>IF(Y48="","",'6b'!Y53)</f>
        <v>0</v>
      </c>
      <c r="AB48" s="148" t="str">
        <f>'7a'!T53</f>
        <v/>
      </c>
      <c r="AC48" s="149">
        <f>'7b'!T53</f>
        <v>0</v>
      </c>
      <c r="AD48" s="150">
        <f>IF(AC48="","",'7b'!W53)</f>
        <v>0</v>
      </c>
      <c r="AE48" s="151">
        <f>IF(AC48="","",'7b'!Y53)</f>
        <v>0</v>
      </c>
      <c r="AF48" s="275" t="str">
        <f>'8a'!R53</f>
        <v/>
      </c>
      <c r="AG48" s="276">
        <f>'8b'!R53</f>
        <v>0</v>
      </c>
      <c r="AH48" s="154">
        <f>IF(AG48="","",'8b'!U53)</f>
        <v>0</v>
      </c>
      <c r="AI48" s="155">
        <f>IF(AG48="","",'8b'!W53)</f>
        <v>0</v>
      </c>
      <c r="AJ48" s="148" t="str">
        <f>'9a'!T53</f>
        <v/>
      </c>
      <c r="AK48" s="149">
        <f>'9b'!T53</f>
        <v>0</v>
      </c>
      <c r="AL48" s="150">
        <f>IF(AK48="","",'9b'!W53)</f>
        <v>0</v>
      </c>
      <c r="AM48" s="151">
        <f>IF(AK48="","",'9b'!Y53)</f>
        <v>0</v>
      </c>
      <c r="AN48" s="152" t="str">
        <f>'10a'!T53</f>
        <v/>
      </c>
      <c r="AO48" s="153">
        <f>'10b'!T53</f>
        <v>0</v>
      </c>
      <c r="AP48" s="154">
        <f>IF(AO48="","",'10b'!W53)</f>
        <v>0</v>
      </c>
      <c r="AQ48" s="155">
        <f>IF(AO48="","",'10b'!Y53)</f>
        <v>0</v>
      </c>
      <c r="AR48" s="273" t="str">
        <f>'11a'!R53</f>
        <v/>
      </c>
      <c r="AS48" s="274">
        <f>'11b'!R53</f>
        <v>0</v>
      </c>
      <c r="AT48" s="150">
        <f>IF(AS48="","",'11b'!U53)</f>
        <v>0</v>
      </c>
      <c r="AU48" s="151">
        <f>IF(AS48="","",'11b'!W53)</f>
        <v>0</v>
      </c>
      <c r="AV48" s="152" t="str">
        <f>'12a'!T53</f>
        <v/>
      </c>
      <c r="AW48" s="153">
        <f>'12b'!T53</f>
        <v>0</v>
      </c>
      <c r="AX48" s="154">
        <f>IF(AW48="","",'12b'!W53)</f>
        <v>0</v>
      </c>
      <c r="AY48" s="155">
        <f>IF(AW48="","",'12b'!Y53)</f>
        <v>0</v>
      </c>
      <c r="AZ48" s="148" t="str">
        <f>'13a'!T53</f>
        <v/>
      </c>
      <c r="BA48" s="149">
        <f>'13b'!T53</f>
        <v>0</v>
      </c>
      <c r="BB48" s="150">
        <f>IF(BA48="","",'13b'!W53)</f>
        <v>0</v>
      </c>
      <c r="BC48" s="151">
        <f>IF(BA48="","",'13b'!Y53)</f>
        <v>0</v>
      </c>
      <c r="BD48" s="152" t="str">
        <f>'14a'!T53</f>
        <v/>
      </c>
      <c r="BE48" s="153">
        <f>'14b'!T53</f>
        <v>0</v>
      </c>
      <c r="BF48" s="154">
        <f>IF(BE48="","",'14b'!W53)</f>
        <v>0</v>
      </c>
      <c r="BG48" s="155">
        <f>IF(BE48="","",'14b'!Y53)</f>
        <v>0</v>
      </c>
      <c r="BH48" s="273" t="str">
        <f>'15a'!T53</f>
        <v/>
      </c>
      <c r="BI48" s="274">
        <f>'15b'!T53</f>
        <v>0</v>
      </c>
      <c r="BJ48" s="150">
        <f>IF(BI48="","",'15b'!W53)</f>
        <v>0</v>
      </c>
      <c r="BK48" s="151">
        <f>IF(BI48="","",'15b'!Y53)</f>
        <v>0</v>
      </c>
      <c r="BL48" s="275" t="str">
        <f>'16a'!T53</f>
        <v/>
      </c>
      <c r="BM48" s="276" t="e">
        <f>#REF!</f>
        <v>#REF!</v>
      </c>
      <c r="BN48" s="154" t="e">
        <f>IF(BM48="","",#REF!)</f>
        <v>#REF!</v>
      </c>
      <c r="BO48" s="155" t="e">
        <f>IF(BM48="","",#REF!)</f>
        <v>#REF!</v>
      </c>
      <c r="BP48" s="156" t="e">
        <f t="shared" si="18"/>
        <v>#REF!</v>
      </c>
      <c r="BQ48" s="157" t="e">
        <f t="shared" si="1"/>
        <v>#REF!</v>
      </c>
      <c r="BR48" s="158" t="e">
        <f>ROUND(SUM(BS48:CH48)/ANASAYFA!$G$21,2)</f>
        <v>#REF!</v>
      </c>
      <c r="BS48" s="159" t="e">
        <f t="shared" si="19"/>
        <v>#REF!</v>
      </c>
      <c r="BT48" s="159" t="e">
        <f t="shared" si="20"/>
        <v>#REF!</v>
      </c>
      <c r="BU48" s="159">
        <f t="shared" si="21"/>
        <v>0</v>
      </c>
      <c r="BV48" s="159">
        <f t="shared" si="22"/>
        <v>0</v>
      </c>
      <c r="BW48" s="159">
        <f t="shared" si="23"/>
        <v>0</v>
      </c>
      <c r="BX48" s="159">
        <f t="shared" si="24"/>
        <v>0</v>
      </c>
      <c r="BY48" s="160">
        <f t="shared" si="25"/>
        <v>0</v>
      </c>
      <c r="BZ48" s="160">
        <f t="shared" si="26"/>
        <v>0</v>
      </c>
      <c r="CA48" s="160">
        <f t="shared" si="27"/>
        <v>0</v>
      </c>
      <c r="CB48" s="160">
        <f t="shared" si="28"/>
        <v>0</v>
      </c>
      <c r="CC48" s="160">
        <f t="shared" si="29"/>
        <v>0</v>
      </c>
      <c r="CD48" s="160">
        <f t="shared" si="30"/>
        <v>0</v>
      </c>
      <c r="CE48" s="160">
        <f t="shared" si="31"/>
        <v>0</v>
      </c>
      <c r="CF48" s="160">
        <f t="shared" si="32"/>
        <v>0</v>
      </c>
      <c r="CG48" s="160">
        <f t="shared" si="16"/>
        <v>0</v>
      </c>
      <c r="CH48" s="160" t="e">
        <f t="shared" si="17"/>
        <v>#REF!</v>
      </c>
    </row>
    <row r="49" spans="1:86" ht="12.75" customHeight="1" x14ac:dyDescent="0.2">
      <c r="A49" s="145">
        <f>'1a'!A54</f>
        <v>0</v>
      </c>
      <c r="B49" s="146">
        <f>'1a'!B54</f>
        <v>0</v>
      </c>
      <c r="C49" s="147">
        <f>'1a'!C54</f>
        <v>0</v>
      </c>
      <c r="D49" s="148" t="str">
        <f>'1a'!T54</f>
        <v/>
      </c>
      <c r="E49" s="149" t="e">
        <f>'1b'!#REF!</f>
        <v>#REF!</v>
      </c>
      <c r="F49" s="150" t="e">
        <f>IF(E49="","",'1b'!#REF!)</f>
        <v>#REF!</v>
      </c>
      <c r="G49" s="151" t="e">
        <f>IF(E49="","",'1b'!#REF!)</f>
        <v>#REF!</v>
      </c>
      <c r="H49" s="275" t="e">
        <f>'2b'!#REF!</f>
        <v>#REF!</v>
      </c>
      <c r="I49" s="153" t="e">
        <f>'2b'!#REF!</f>
        <v>#REF!</v>
      </c>
      <c r="J49" s="154" t="e">
        <f>IF(I49="","",'2b'!#REF!)</f>
        <v>#REF!</v>
      </c>
      <c r="K49" s="155" t="e">
        <f>IF(I49="","",'2b'!#REF!)</f>
        <v>#REF!</v>
      </c>
      <c r="L49" s="148" t="str">
        <f>'3a'!T54</f>
        <v/>
      </c>
      <c r="M49" s="149">
        <f>'3b'!T54</f>
        <v>0</v>
      </c>
      <c r="N49" s="150">
        <f>IF(M49="","",'3b'!W54)</f>
        <v>0</v>
      </c>
      <c r="O49" s="151">
        <f>IF(M49="","",'3b'!Y54)</f>
        <v>0</v>
      </c>
      <c r="P49" s="152" t="str">
        <f>'4a'!T54</f>
        <v/>
      </c>
      <c r="Q49" s="153">
        <f>'4b'!T54</f>
        <v>0</v>
      </c>
      <c r="R49" s="154">
        <f>IF(Q49="","",'4b'!W54)</f>
        <v>0</v>
      </c>
      <c r="S49" s="155">
        <f>IF(Q49="","",'4b'!Y54)</f>
        <v>0</v>
      </c>
      <c r="T49" s="148" t="str">
        <f>'5a'!T54</f>
        <v/>
      </c>
      <c r="U49" s="149">
        <f>'5b'!T54</f>
        <v>0</v>
      </c>
      <c r="V49" s="150">
        <f>IF(U49="","",'5b'!W54)</f>
        <v>0</v>
      </c>
      <c r="W49" s="151">
        <f>IF(U49="","",'5b'!Y54)</f>
        <v>0</v>
      </c>
      <c r="X49" s="152" t="str">
        <f>'6a'!T54</f>
        <v/>
      </c>
      <c r="Y49" s="153">
        <f>'6b'!T54</f>
        <v>0</v>
      </c>
      <c r="Z49" s="154">
        <f>IF(Y49="","",'6b'!W54)</f>
        <v>0</v>
      </c>
      <c r="AA49" s="155">
        <f>IF(Y49="","",'6b'!Y54)</f>
        <v>0</v>
      </c>
      <c r="AB49" s="148" t="str">
        <f>'7a'!T54</f>
        <v/>
      </c>
      <c r="AC49" s="149">
        <f>'7b'!T54</f>
        <v>0</v>
      </c>
      <c r="AD49" s="150">
        <f>IF(AC49="","",'7b'!W54)</f>
        <v>0</v>
      </c>
      <c r="AE49" s="151">
        <f>IF(AC49="","",'7b'!Y54)</f>
        <v>0</v>
      </c>
      <c r="AF49" s="275" t="str">
        <f>'8a'!R54</f>
        <v/>
      </c>
      <c r="AG49" s="276">
        <f>'8b'!R54</f>
        <v>0</v>
      </c>
      <c r="AH49" s="154">
        <f>IF(AG49="","",'8b'!U54)</f>
        <v>0</v>
      </c>
      <c r="AI49" s="155">
        <f>IF(AG49="","",'8b'!W54)</f>
        <v>0</v>
      </c>
      <c r="AJ49" s="148" t="str">
        <f>'9a'!T54</f>
        <v/>
      </c>
      <c r="AK49" s="149">
        <f>'9b'!T54</f>
        <v>0</v>
      </c>
      <c r="AL49" s="150">
        <f>IF(AK49="","",'9b'!W54)</f>
        <v>0</v>
      </c>
      <c r="AM49" s="151">
        <f>IF(AK49="","",'9b'!Y54)</f>
        <v>0</v>
      </c>
      <c r="AN49" s="152" t="str">
        <f>'10a'!T54</f>
        <v/>
      </c>
      <c r="AO49" s="153">
        <f>'10b'!T54</f>
        <v>0</v>
      </c>
      <c r="AP49" s="154">
        <f>IF(AO49="","",'10b'!W54)</f>
        <v>0</v>
      </c>
      <c r="AQ49" s="155">
        <f>IF(AO49="","",'10b'!Y54)</f>
        <v>0</v>
      </c>
      <c r="AR49" s="273" t="str">
        <f>'11a'!R54</f>
        <v/>
      </c>
      <c r="AS49" s="274">
        <f>'11b'!R54</f>
        <v>0</v>
      </c>
      <c r="AT49" s="150">
        <f>IF(AS49="","",'11b'!U54)</f>
        <v>0</v>
      </c>
      <c r="AU49" s="151">
        <f>IF(AS49="","",'11b'!W54)</f>
        <v>0</v>
      </c>
      <c r="AV49" s="152" t="str">
        <f>'12a'!T54</f>
        <v/>
      </c>
      <c r="AW49" s="153">
        <f>'12b'!T54</f>
        <v>0</v>
      </c>
      <c r="AX49" s="154">
        <f>IF(AW49="","",'12b'!W54)</f>
        <v>0</v>
      </c>
      <c r="AY49" s="155">
        <f>IF(AW49="","",'12b'!Y54)</f>
        <v>0</v>
      </c>
      <c r="AZ49" s="148" t="str">
        <f>'13a'!T54</f>
        <v/>
      </c>
      <c r="BA49" s="149">
        <f>'13b'!T54</f>
        <v>0</v>
      </c>
      <c r="BB49" s="150">
        <f>IF(BA49="","",'13b'!W54)</f>
        <v>0</v>
      </c>
      <c r="BC49" s="151">
        <f>IF(BA49="","",'13b'!Y54)</f>
        <v>0</v>
      </c>
      <c r="BD49" s="152" t="str">
        <f>'14a'!T54</f>
        <v/>
      </c>
      <c r="BE49" s="153">
        <f>'14b'!T54</f>
        <v>0</v>
      </c>
      <c r="BF49" s="154">
        <f>IF(BE49="","",'14b'!W54)</f>
        <v>0</v>
      </c>
      <c r="BG49" s="155">
        <f>IF(BE49="","",'14b'!Y54)</f>
        <v>0</v>
      </c>
      <c r="BH49" s="273" t="str">
        <f>'15a'!T54</f>
        <v/>
      </c>
      <c r="BI49" s="274">
        <f>'15b'!T54</f>
        <v>0</v>
      </c>
      <c r="BJ49" s="150">
        <f>IF(BI49="","",'15b'!W54)</f>
        <v>0</v>
      </c>
      <c r="BK49" s="151">
        <f>IF(BI49="","",'15b'!Y54)</f>
        <v>0</v>
      </c>
      <c r="BL49" s="275" t="str">
        <f>'16a'!T54</f>
        <v/>
      </c>
      <c r="BM49" s="276" t="e">
        <f>#REF!</f>
        <v>#REF!</v>
      </c>
      <c r="BN49" s="154" t="e">
        <f>IF(BM49="","",#REF!)</f>
        <v>#REF!</v>
      </c>
      <c r="BO49" s="155" t="e">
        <f>IF(BM49="","",#REF!)</f>
        <v>#REF!</v>
      </c>
      <c r="BP49" s="156" t="e">
        <f t="shared" si="18"/>
        <v>#REF!</v>
      </c>
      <c r="BQ49" s="157" t="e">
        <f t="shared" si="1"/>
        <v>#REF!</v>
      </c>
      <c r="BR49" s="158" t="e">
        <f>ROUND(SUM(BS49:CH49)/ANASAYFA!$G$21,2)</f>
        <v>#REF!</v>
      </c>
      <c r="BS49" s="159" t="e">
        <f t="shared" si="19"/>
        <v>#REF!</v>
      </c>
      <c r="BT49" s="159" t="e">
        <f t="shared" si="20"/>
        <v>#REF!</v>
      </c>
      <c r="BU49" s="159">
        <f t="shared" si="21"/>
        <v>0</v>
      </c>
      <c r="BV49" s="159">
        <f t="shared" si="22"/>
        <v>0</v>
      </c>
      <c r="BW49" s="159">
        <f t="shared" si="23"/>
        <v>0</v>
      </c>
      <c r="BX49" s="159">
        <f t="shared" si="24"/>
        <v>0</v>
      </c>
      <c r="BY49" s="160">
        <f t="shared" si="25"/>
        <v>0</v>
      </c>
      <c r="BZ49" s="160">
        <f t="shared" si="26"/>
        <v>0</v>
      </c>
      <c r="CA49" s="160">
        <f t="shared" si="27"/>
        <v>0</v>
      </c>
      <c r="CB49" s="160">
        <f t="shared" si="28"/>
        <v>0</v>
      </c>
      <c r="CC49" s="160">
        <f t="shared" si="29"/>
        <v>0</v>
      </c>
      <c r="CD49" s="160">
        <f t="shared" si="30"/>
        <v>0</v>
      </c>
      <c r="CE49" s="160">
        <f t="shared" si="31"/>
        <v>0</v>
      </c>
      <c r="CF49" s="160">
        <f t="shared" si="32"/>
        <v>0</v>
      </c>
      <c r="CG49" s="160">
        <f t="shared" si="16"/>
        <v>0</v>
      </c>
      <c r="CH49" s="160" t="e">
        <f t="shared" si="17"/>
        <v>#REF!</v>
      </c>
    </row>
    <row r="50" spans="1:86" ht="12.75" customHeight="1" x14ac:dyDescent="0.2">
      <c r="A50" s="145">
        <f>'1a'!A55</f>
        <v>0</v>
      </c>
      <c r="B50" s="146">
        <f>'1a'!B55</f>
        <v>0</v>
      </c>
      <c r="C50" s="147">
        <f>'1a'!C55</f>
        <v>0</v>
      </c>
      <c r="D50" s="148" t="str">
        <f>'1a'!T55</f>
        <v/>
      </c>
      <c r="E50" s="149" t="e">
        <f>'1b'!#REF!</f>
        <v>#REF!</v>
      </c>
      <c r="F50" s="150" t="e">
        <f>IF(E50="","",'1b'!#REF!)</f>
        <v>#REF!</v>
      </c>
      <c r="G50" s="151" t="e">
        <f>IF(E50="","",'1b'!#REF!)</f>
        <v>#REF!</v>
      </c>
      <c r="H50" s="275" t="e">
        <f>'2b'!#REF!</f>
        <v>#REF!</v>
      </c>
      <c r="I50" s="153" t="e">
        <f>'2b'!#REF!</f>
        <v>#REF!</v>
      </c>
      <c r="J50" s="154" t="e">
        <f>IF(I50="","",'2b'!#REF!)</f>
        <v>#REF!</v>
      </c>
      <c r="K50" s="155" t="e">
        <f>IF(I50="","",'2b'!#REF!)</f>
        <v>#REF!</v>
      </c>
      <c r="L50" s="148" t="str">
        <f>'3a'!T55</f>
        <v/>
      </c>
      <c r="M50" s="149">
        <f>'3b'!T55</f>
        <v>0</v>
      </c>
      <c r="N50" s="150">
        <f>IF(M50="","",'3b'!W55)</f>
        <v>0</v>
      </c>
      <c r="O50" s="151">
        <f>IF(M50="","",'3b'!Y55)</f>
        <v>0</v>
      </c>
      <c r="P50" s="152" t="str">
        <f>'4a'!T55</f>
        <v/>
      </c>
      <c r="Q50" s="153">
        <f>'4b'!T55</f>
        <v>0</v>
      </c>
      <c r="R50" s="154">
        <f>IF(Q50="","",'4b'!W55)</f>
        <v>0</v>
      </c>
      <c r="S50" s="155">
        <f>IF(Q50="","",'4b'!Y55)</f>
        <v>0</v>
      </c>
      <c r="T50" s="148" t="str">
        <f>'5a'!T55</f>
        <v/>
      </c>
      <c r="U50" s="149">
        <f>'5b'!T55</f>
        <v>0</v>
      </c>
      <c r="V50" s="150">
        <f>IF(U50="","",'5b'!W55)</f>
        <v>0</v>
      </c>
      <c r="W50" s="151">
        <f>IF(U50="","",'5b'!Y55)</f>
        <v>0</v>
      </c>
      <c r="X50" s="152" t="str">
        <f>'6a'!T55</f>
        <v/>
      </c>
      <c r="Y50" s="153">
        <f>'6b'!T55</f>
        <v>0</v>
      </c>
      <c r="Z50" s="154">
        <f>IF(Y50="","",'6b'!W55)</f>
        <v>0</v>
      </c>
      <c r="AA50" s="155">
        <f>IF(Y50="","",'6b'!Y55)</f>
        <v>0</v>
      </c>
      <c r="AB50" s="148" t="str">
        <f>'7a'!T55</f>
        <v/>
      </c>
      <c r="AC50" s="149">
        <f>'7b'!T55</f>
        <v>0</v>
      </c>
      <c r="AD50" s="150">
        <f>IF(AC50="","",'7b'!W55)</f>
        <v>0</v>
      </c>
      <c r="AE50" s="151">
        <f>IF(AC50="","",'7b'!Y55)</f>
        <v>0</v>
      </c>
      <c r="AF50" s="275" t="str">
        <f>'8a'!R55</f>
        <v/>
      </c>
      <c r="AG50" s="276">
        <f>'8b'!R55</f>
        <v>0</v>
      </c>
      <c r="AH50" s="154">
        <f>IF(AG50="","",'8b'!U55)</f>
        <v>0</v>
      </c>
      <c r="AI50" s="155">
        <f>IF(AG50="","",'8b'!W55)</f>
        <v>0</v>
      </c>
      <c r="AJ50" s="148" t="str">
        <f>'9a'!T55</f>
        <v/>
      </c>
      <c r="AK50" s="149">
        <f>'9b'!T55</f>
        <v>0</v>
      </c>
      <c r="AL50" s="150">
        <f>IF(AK50="","",'9b'!W55)</f>
        <v>0</v>
      </c>
      <c r="AM50" s="151">
        <f>IF(AK50="","",'9b'!Y55)</f>
        <v>0</v>
      </c>
      <c r="AN50" s="152" t="str">
        <f>'10a'!T55</f>
        <v/>
      </c>
      <c r="AO50" s="153">
        <f>'10b'!T55</f>
        <v>0</v>
      </c>
      <c r="AP50" s="154">
        <f>IF(AO50="","",'10b'!W55)</f>
        <v>0</v>
      </c>
      <c r="AQ50" s="155">
        <f>IF(AO50="","",'10b'!Y55)</f>
        <v>0</v>
      </c>
      <c r="AR50" s="273" t="str">
        <f>'11a'!R55</f>
        <v/>
      </c>
      <c r="AS50" s="274">
        <f>'11b'!R55</f>
        <v>0</v>
      </c>
      <c r="AT50" s="150">
        <f>IF(AS50="","",'11b'!U55)</f>
        <v>0</v>
      </c>
      <c r="AU50" s="151">
        <f>IF(AS50="","",'11b'!W55)</f>
        <v>0</v>
      </c>
      <c r="AV50" s="152" t="str">
        <f>'12a'!T55</f>
        <v/>
      </c>
      <c r="AW50" s="153">
        <f>'12b'!T55</f>
        <v>0</v>
      </c>
      <c r="AX50" s="154">
        <f>IF(AW50="","",'12b'!W55)</f>
        <v>0</v>
      </c>
      <c r="AY50" s="155">
        <f>IF(AW50="","",'12b'!Y55)</f>
        <v>0</v>
      </c>
      <c r="AZ50" s="148" t="str">
        <f>'13a'!T55</f>
        <v/>
      </c>
      <c r="BA50" s="149">
        <f>'13b'!T55</f>
        <v>0</v>
      </c>
      <c r="BB50" s="150">
        <f>IF(BA50="","",'13b'!W55)</f>
        <v>0</v>
      </c>
      <c r="BC50" s="151">
        <f>IF(BA50="","",'13b'!Y55)</f>
        <v>0</v>
      </c>
      <c r="BD50" s="152" t="str">
        <f>'14a'!T55</f>
        <v/>
      </c>
      <c r="BE50" s="153">
        <f>'14b'!T55</f>
        <v>0</v>
      </c>
      <c r="BF50" s="154">
        <f>IF(BE50="","",'14b'!W55)</f>
        <v>0</v>
      </c>
      <c r="BG50" s="155">
        <f>IF(BE50="","",'14b'!Y55)</f>
        <v>0</v>
      </c>
      <c r="BH50" s="273" t="str">
        <f>'15a'!T55</f>
        <v/>
      </c>
      <c r="BI50" s="274">
        <f>'15b'!T55</f>
        <v>0</v>
      </c>
      <c r="BJ50" s="150">
        <f>IF(BI50="","",'15b'!W55)</f>
        <v>0</v>
      </c>
      <c r="BK50" s="151">
        <f>IF(BI50="","",'15b'!Y55)</f>
        <v>0</v>
      </c>
      <c r="BL50" s="275" t="str">
        <f>'16a'!T55</f>
        <v/>
      </c>
      <c r="BM50" s="276" t="e">
        <f>#REF!</f>
        <v>#REF!</v>
      </c>
      <c r="BN50" s="154" t="e">
        <f>IF(BM50="","",#REF!)</f>
        <v>#REF!</v>
      </c>
      <c r="BO50" s="155" t="e">
        <f>IF(BM50="","",#REF!)</f>
        <v>#REF!</v>
      </c>
      <c r="BP50" s="156" t="e">
        <f t="shared" si="18"/>
        <v>#REF!</v>
      </c>
      <c r="BQ50" s="157" t="e">
        <f t="shared" si="1"/>
        <v>#REF!</v>
      </c>
      <c r="BR50" s="158" t="e">
        <f>ROUND(SUM(BS50:CH50)/ANASAYFA!$G$21,2)</f>
        <v>#REF!</v>
      </c>
      <c r="BS50" s="159" t="e">
        <f t="shared" si="19"/>
        <v>#REF!</v>
      </c>
      <c r="BT50" s="159" t="e">
        <f t="shared" si="20"/>
        <v>#REF!</v>
      </c>
      <c r="BU50" s="159">
        <f t="shared" si="21"/>
        <v>0</v>
      </c>
      <c r="BV50" s="159">
        <f t="shared" si="22"/>
        <v>0</v>
      </c>
      <c r="BW50" s="159">
        <f t="shared" si="23"/>
        <v>0</v>
      </c>
      <c r="BX50" s="159">
        <f t="shared" si="24"/>
        <v>0</v>
      </c>
      <c r="BY50" s="160">
        <f t="shared" si="25"/>
        <v>0</v>
      </c>
      <c r="BZ50" s="160">
        <f t="shared" si="26"/>
        <v>0</v>
      </c>
      <c r="CA50" s="160">
        <f t="shared" si="27"/>
        <v>0</v>
      </c>
      <c r="CB50" s="160">
        <f t="shared" si="28"/>
        <v>0</v>
      </c>
      <c r="CC50" s="160">
        <f t="shared" si="29"/>
        <v>0</v>
      </c>
      <c r="CD50" s="160">
        <f t="shared" si="30"/>
        <v>0</v>
      </c>
      <c r="CE50" s="160">
        <f t="shared" si="31"/>
        <v>0</v>
      </c>
      <c r="CF50" s="160">
        <f t="shared" si="32"/>
        <v>0</v>
      </c>
      <c r="CG50" s="160">
        <f t="shared" si="16"/>
        <v>0</v>
      </c>
      <c r="CH50" s="160" t="e">
        <f t="shared" si="17"/>
        <v>#REF!</v>
      </c>
    </row>
    <row r="51" spans="1:86" ht="12.75" customHeight="1" x14ac:dyDescent="0.2">
      <c r="A51" s="145">
        <f>'1a'!A56</f>
        <v>0</v>
      </c>
      <c r="B51" s="146">
        <f>'1a'!B56</f>
        <v>0</v>
      </c>
      <c r="C51" s="147">
        <f>'1a'!C56</f>
        <v>0</v>
      </c>
      <c r="D51" s="148" t="str">
        <f>'1a'!T56</f>
        <v/>
      </c>
      <c r="E51" s="149" t="e">
        <f>'1b'!#REF!</f>
        <v>#REF!</v>
      </c>
      <c r="F51" s="150" t="e">
        <f>IF(E51="","",'1b'!#REF!)</f>
        <v>#REF!</v>
      </c>
      <c r="G51" s="151" t="e">
        <f>IF(E51="","",'1b'!#REF!)</f>
        <v>#REF!</v>
      </c>
      <c r="H51" s="152" t="str">
        <f>'2a'!T56</f>
        <v/>
      </c>
      <c r="I51" s="153" t="e">
        <f>'2b'!#REF!</f>
        <v>#REF!</v>
      </c>
      <c r="J51" s="154" t="e">
        <f>IF(I51="","",'2b'!#REF!)</f>
        <v>#REF!</v>
      </c>
      <c r="K51" s="155" t="e">
        <f>IF(I51="","",'2b'!#REF!)</f>
        <v>#REF!</v>
      </c>
      <c r="L51" s="148" t="str">
        <f>'3a'!T56</f>
        <v/>
      </c>
      <c r="M51" s="149">
        <f>'3b'!T56</f>
        <v>0</v>
      </c>
      <c r="N51" s="150">
        <f>IF(M51="","",'3b'!W56)</f>
        <v>0</v>
      </c>
      <c r="O51" s="151">
        <f>IF(M51="","",'3b'!Y56)</f>
        <v>0</v>
      </c>
      <c r="P51" s="152" t="str">
        <f>'4a'!T56</f>
        <v/>
      </c>
      <c r="Q51" s="153">
        <f>'4b'!T56</f>
        <v>0</v>
      </c>
      <c r="R51" s="154">
        <f>IF(Q51="","",'4b'!W56)</f>
        <v>0</v>
      </c>
      <c r="S51" s="155">
        <f>IF(Q51="","",'4b'!Y56)</f>
        <v>0</v>
      </c>
      <c r="T51" s="148" t="str">
        <f>'5a'!T56</f>
        <v/>
      </c>
      <c r="U51" s="149">
        <f>'5b'!T56</f>
        <v>0</v>
      </c>
      <c r="V51" s="150">
        <f>IF(U51="","",'5b'!W56)</f>
        <v>0</v>
      </c>
      <c r="W51" s="151">
        <f>IF(U51="","",'5b'!Y56)</f>
        <v>0</v>
      </c>
      <c r="X51" s="152" t="str">
        <f>'6a'!T56</f>
        <v/>
      </c>
      <c r="Y51" s="153">
        <f>'6b'!T56</f>
        <v>0</v>
      </c>
      <c r="Z51" s="154">
        <f>IF(Y51="","",'6b'!W56)</f>
        <v>0</v>
      </c>
      <c r="AA51" s="155">
        <f>IF(Y51="","",'6b'!Y56)</f>
        <v>0</v>
      </c>
      <c r="AB51" s="148" t="str">
        <f>'7a'!T56</f>
        <v/>
      </c>
      <c r="AC51" s="149">
        <f>'7b'!T56</f>
        <v>0</v>
      </c>
      <c r="AD51" s="150">
        <f>IF(AC51="","",'7b'!W56)</f>
        <v>0</v>
      </c>
      <c r="AE51" s="151">
        <f>IF(AC51="","",'7b'!Y56)</f>
        <v>0</v>
      </c>
      <c r="AF51" s="275" t="str">
        <f>'8a'!R56</f>
        <v/>
      </c>
      <c r="AG51" s="276">
        <f>'8b'!R56</f>
        <v>0</v>
      </c>
      <c r="AH51" s="154">
        <f>IF(AG51="","",'8b'!U56)</f>
        <v>0</v>
      </c>
      <c r="AI51" s="155">
        <f>IF(AG51="","",'8b'!W56)</f>
        <v>0</v>
      </c>
      <c r="AJ51" s="148" t="str">
        <f>'9a'!T56</f>
        <v/>
      </c>
      <c r="AK51" s="149">
        <f>'9b'!T56</f>
        <v>0</v>
      </c>
      <c r="AL51" s="150">
        <f>IF(AK51="","",'9b'!W56)</f>
        <v>0</v>
      </c>
      <c r="AM51" s="151">
        <f>IF(AK51="","",'9b'!Y56)</f>
        <v>0</v>
      </c>
      <c r="AN51" s="152" t="str">
        <f>'10a'!T56</f>
        <v/>
      </c>
      <c r="AO51" s="153">
        <f>'10b'!T56</f>
        <v>0</v>
      </c>
      <c r="AP51" s="154">
        <f>IF(AO51="","",'10b'!W56)</f>
        <v>0</v>
      </c>
      <c r="AQ51" s="155">
        <f>IF(AO51="","",'10b'!Y56)</f>
        <v>0</v>
      </c>
      <c r="AR51" s="273" t="str">
        <f>'11a'!R56</f>
        <v/>
      </c>
      <c r="AS51" s="274">
        <f>'11b'!R56</f>
        <v>0</v>
      </c>
      <c r="AT51" s="150">
        <f>IF(AS51="","",'11b'!U56)</f>
        <v>0</v>
      </c>
      <c r="AU51" s="151">
        <f>IF(AS51="","",'11b'!W56)</f>
        <v>0</v>
      </c>
      <c r="AV51" s="152" t="str">
        <f>'12a'!T56</f>
        <v/>
      </c>
      <c r="AW51" s="153">
        <f>'12b'!T56</f>
        <v>0</v>
      </c>
      <c r="AX51" s="154">
        <f>IF(AW51="","",'12b'!W56)</f>
        <v>0</v>
      </c>
      <c r="AY51" s="155">
        <f>IF(AW51="","",'12b'!Y56)</f>
        <v>0</v>
      </c>
      <c r="AZ51" s="148" t="str">
        <f>'13a'!T56</f>
        <v/>
      </c>
      <c r="BA51" s="149">
        <f>'13b'!T56</f>
        <v>0</v>
      </c>
      <c r="BB51" s="150">
        <f>IF(BA51="","",'13b'!W56)</f>
        <v>0</v>
      </c>
      <c r="BC51" s="151">
        <f>IF(BA51="","",'13b'!Y56)</f>
        <v>0</v>
      </c>
      <c r="BD51" s="152" t="str">
        <f>'14a'!T56</f>
        <v/>
      </c>
      <c r="BE51" s="153">
        <f>'14b'!T56</f>
        <v>0</v>
      </c>
      <c r="BF51" s="154">
        <f>IF(BE51="","",'14b'!W56)</f>
        <v>0</v>
      </c>
      <c r="BG51" s="155">
        <f>IF(BE51="","",'14b'!Y56)</f>
        <v>0</v>
      </c>
      <c r="BH51" s="273" t="str">
        <f>'15a'!T56</f>
        <v/>
      </c>
      <c r="BI51" s="274">
        <f>'15b'!T56</f>
        <v>0</v>
      </c>
      <c r="BJ51" s="150">
        <f>IF(BI51="","",'15b'!W56)</f>
        <v>0</v>
      </c>
      <c r="BK51" s="151">
        <f>IF(BI51="","",'15b'!Y56)</f>
        <v>0</v>
      </c>
      <c r="BL51" s="275" t="str">
        <f>'16a'!T56</f>
        <v/>
      </c>
      <c r="BM51" s="276" t="e">
        <f>#REF!</f>
        <v>#REF!</v>
      </c>
      <c r="BN51" s="154" t="e">
        <f>IF(BM51="","",#REF!)</f>
        <v>#REF!</v>
      </c>
      <c r="BO51" s="155" t="e">
        <f>IF(BM51="","",#REF!)</f>
        <v>#REF!</v>
      </c>
      <c r="BP51" s="156" t="e">
        <f t="shared" si="18"/>
        <v>#REF!</v>
      </c>
      <c r="BQ51" s="157" t="e">
        <f t="shared" si="1"/>
        <v>#REF!</v>
      </c>
      <c r="BR51" s="158" t="e">
        <f>ROUND(SUM(BS51:CH51)/ANASAYFA!$G$21,2)</f>
        <v>#REF!</v>
      </c>
      <c r="BS51" s="159" t="e">
        <f t="shared" si="19"/>
        <v>#REF!</v>
      </c>
      <c r="BT51" s="159" t="e">
        <f t="shared" si="20"/>
        <v>#REF!</v>
      </c>
      <c r="BU51" s="159">
        <f t="shared" si="21"/>
        <v>0</v>
      </c>
      <c r="BV51" s="159">
        <f t="shared" si="22"/>
        <v>0</v>
      </c>
      <c r="BW51" s="159">
        <f t="shared" si="23"/>
        <v>0</v>
      </c>
      <c r="BX51" s="159">
        <f t="shared" si="24"/>
        <v>0</v>
      </c>
      <c r="BY51" s="160">
        <f t="shared" si="25"/>
        <v>0</v>
      </c>
      <c r="BZ51" s="160">
        <f t="shared" si="26"/>
        <v>0</v>
      </c>
      <c r="CA51" s="160">
        <f t="shared" si="27"/>
        <v>0</v>
      </c>
      <c r="CB51" s="160">
        <f t="shared" si="28"/>
        <v>0</v>
      </c>
      <c r="CC51" s="160">
        <f t="shared" si="29"/>
        <v>0</v>
      </c>
      <c r="CD51" s="160">
        <f t="shared" si="30"/>
        <v>0</v>
      </c>
      <c r="CE51" s="160">
        <f t="shared" si="31"/>
        <v>0</v>
      </c>
      <c r="CF51" s="160">
        <f t="shared" si="32"/>
        <v>0</v>
      </c>
      <c r="CG51" s="160">
        <f t="shared" si="16"/>
        <v>0</v>
      </c>
      <c r="CH51" s="160" t="e">
        <f t="shared" si="17"/>
        <v>#REF!</v>
      </c>
    </row>
    <row r="52" spans="1:86" ht="12.75" customHeight="1" x14ac:dyDescent="0.2">
      <c r="A52" s="145">
        <f>'1a'!A57</f>
        <v>0</v>
      </c>
      <c r="B52" s="146">
        <f>'1a'!B57</f>
        <v>0</v>
      </c>
      <c r="C52" s="147">
        <f>'1a'!C57</f>
        <v>0</v>
      </c>
      <c r="D52" s="148" t="str">
        <f>'1a'!T57</f>
        <v/>
      </c>
      <c r="E52" s="149" t="e">
        <f>'1b'!#REF!</f>
        <v>#REF!</v>
      </c>
      <c r="F52" s="150" t="e">
        <f>IF(E52="","",'1b'!#REF!)</f>
        <v>#REF!</v>
      </c>
      <c r="G52" s="151" t="e">
        <f>IF(E52="","",'1b'!#REF!)</f>
        <v>#REF!</v>
      </c>
      <c r="H52" s="152" t="str">
        <f>'2a'!T57</f>
        <v/>
      </c>
      <c r="I52" s="153" t="e">
        <f>'2b'!#REF!</f>
        <v>#REF!</v>
      </c>
      <c r="J52" s="154" t="e">
        <f>IF(I52="","",'2b'!#REF!)</f>
        <v>#REF!</v>
      </c>
      <c r="K52" s="155" t="e">
        <f>IF(I52="","",'2b'!#REF!)</f>
        <v>#REF!</v>
      </c>
      <c r="L52" s="148" t="str">
        <f>'3a'!T57</f>
        <v/>
      </c>
      <c r="M52" s="149">
        <f>'3b'!T57</f>
        <v>0</v>
      </c>
      <c r="N52" s="150">
        <f>IF(M52="","",'3b'!W57)</f>
        <v>0</v>
      </c>
      <c r="O52" s="151">
        <f>IF(M52="","",'3b'!Y57)</f>
        <v>0</v>
      </c>
      <c r="P52" s="152" t="str">
        <f>'4a'!T57</f>
        <v/>
      </c>
      <c r="Q52" s="153">
        <f>'4b'!T57</f>
        <v>0</v>
      </c>
      <c r="R52" s="154">
        <f>IF(Q52="","",'4b'!W57)</f>
        <v>0</v>
      </c>
      <c r="S52" s="155">
        <f>IF(Q52="","",'4b'!Y57)</f>
        <v>0</v>
      </c>
      <c r="T52" s="148" t="str">
        <f>'5a'!T57</f>
        <v/>
      </c>
      <c r="U52" s="149">
        <f>'5b'!T57</f>
        <v>0</v>
      </c>
      <c r="V52" s="150">
        <f>IF(U52="","",'5b'!W57)</f>
        <v>0</v>
      </c>
      <c r="W52" s="151">
        <f>IF(U52="","",'5b'!Y57)</f>
        <v>0</v>
      </c>
      <c r="X52" s="152" t="str">
        <f>'6a'!T57</f>
        <v/>
      </c>
      <c r="Y52" s="153">
        <f>'6b'!T57</f>
        <v>0</v>
      </c>
      <c r="Z52" s="154">
        <f>IF(Y52="","",'6b'!W57)</f>
        <v>0</v>
      </c>
      <c r="AA52" s="155">
        <f>IF(Y52="","",'6b'!Y57)</f>
        <v>0</v>
      </c>
      <c r="AB52" s="148" t="str">
        <f>'7a'!T57</f>
        <v/>
      </c>
      <c r="AC52" s="149">
        <f>'7b'!T57</f>
        <v>0</v>
      </c>
      <c r="AD52" s="150">
        <f>IF(AC52="","",'7b'!W57)</f>
        <v>0</v>
      </c>
      <c r="AE52" s="151">
        <f>IF(AC52="","",'7b'!Y57)</f>
        <v>0</v>
      </c>
      <c r="AF52" s="275" t="str">
        <f>'8a'!R57</f>
        <v/>
      </c>
      <c r="AG52" s="276">
        <f>'8b'!R57</f>
        <v>0</v>
      </c>
      <c r="AH52" s="154">
        <f>IF(AG52="","",'8b'!U57)</f>
        <v>0</v>
      </c>
      <c r="AI52" s="155">
        <f>IF(AG52="","",'8b'!W57)</f>
        <v>0</v>
      </c>
      <c r="AJ52" s="148" t="str">
        <f>'9a'!T57</f>
        <v/>
      </c>
      <c r="AK52" s="149">
        <f>'9b'!T57</f>
        <v>0</v>
      </c>
      <c r="AL52" s="150">
        <f>IF(AK52="","",'9b'!W57)</f>
        <v>0</v>
      </c>
      <c r="AM52" s="151">
        <f>IF(AK52="","",'9b'!Y57)</f>
        <v>0</v>
      </c>
      <c r="AN52" s="152" t="str">
        <f>'10a'!T57</f>
        <v/>
      </c>
      <c r="AO52" s="153">
        <f>'10b'!T57</f>
        <v>0</v>
      </c>
      <c r="AP52" s="154">
        <f>IF(AO52="","",'10b'!W57)</f>
        <v>0</v>
      </c>
      <c r="AQ52" s="155">
        <f>IF(AO52="","",'10b'!Y57)</f>
        <v>0</v>
      </c>
      <c r="AR52" s="273" t="str">
        <f>'11a'!R57</f>
        <v/>
      </c>
      <c r="AS52" s="274">
        <f>'11b'!R57</f>
        <v>0</v>
      </c>
      <c r="AT52" s="150">
        <f>IF(AS52="","",'11b'!U57)</f>
        <v>0</v>
      </c>
      <c r="AU52" s="151">
        <f>IF(AS52="","",'11b'!W57)</f>
        <v>0</v>
      </c>
      <c r="AV52" s="152" t="str">
        <f>'12a'!T57</f>
        <v/>
      </c>
      <c r="AW52" s="153">
        <f>'12b'!T57</f>
        <v>0</v>
      </c>
      <c r="AX52" s="154">
        <f>IF(AW52="","",'12b'!W57)</f>
        <v>0</v>
      </c>
      <c r="AY52" s="155">
        <f>IF(AW52="","",'12b'!Y57)</f>
        <v>0</v>
      </c>
      <c r="AZ52" s="148" t="str">
        <f>'13a'!T57</f>
        <v/>
      </c>
      <c r="BA52" s="149">
        <f>'13b'!T57</f>
        <v>0</v>
      </c>
      <c r="BB52" s="150">
        <f>IF(BA52="","",'13b'!W57)</f>
        <v>0</v>
      </c>
      <c r="BC52" s="151">
        <f>IF(BA52="","",'13b'!Y57)</f>
        <v>0</v>
      </c>
      <c r="BD52" s="152" t="str">
        <f>'14a'!T57</f>
        <v/>
      </c>
      <c r="BE52" s="153">
        <f>'14b'!T57</f>
        <v>0</v>
      </c>
      <c r="BF52" s="154">
        <f>IF(BE52="","",'14b'!W57)</f>
        <v>0</v>
      </c>
      <c r="BG52" s="155">
        <f>IF(BE52="","",'14b'!Y57)</f>
        <v>0</v>
      </c>
      <c r="BH52" s="273" t="str">
        <f>'15a'!T57</f>
        <v/>
      </c>
      <c r="BI52" s="274">
        <f>'15b'!T57</f>
        <v>0</v>
      </c>
      <c r="BJ52" s="150">
        <f>IF(BI52="","",'15b'!W57)</f>
        <v>0</v>
      </c>
      <c r="BK52" s="151">
        <f>IF(BI52="","",'15b'!Y57)</f>
        <v>0</v>
      </c>
      <c r="BL52" s="275" t="str">
        <f>'16a'!T57</f>
        <v/>
      </c>
      <c r="BM52" s="276" t="e">
        <f>#REF!</f>
        <v>#REF!</v>
      </c>
      <c r="BN52" s="154" t="e">
        <f>IF(BM52="","",#REF!)</f>
        <v>#REF!</v>
      </c>
      <c r="BO52" s="155" t="e">
        <f>IF(BM52="","",#REF!)</f>
        <v>#REF!</v>
      </c>
      <c r="BP52" s="156" t="e">
        <f t="shared" si="18"/>
        <v>#REF!</v>
      </c>
      <c r="BQ52" s="157" t="e">
        <f t="shared" si="1"/>
        <v>#REF!</v>
      </c>
      <c r="BR52" s="158" t="e">
        <f>ROUND(SUM(BS52:CH52)/ANASAYFA!$G$21,2)</f>
        <v>#REF!</v>
      </c>
      <c r="BS52" s="159" t="e">
        <f t="shared" si="19"/>
        <v>#REF!</v>
      </c>
      <c r="BT52" s="159" t="e">
        <f t="shared" si="20"/>
        <v>#REF!</v>
      </c>
      <c r="BU52" s="159">
        <f t="shared" si="21"/>
        <v>0</v>
      </c>
      <c r="BV52" s="159">
        <f t="shared" si="22"/>
        <v>0</v>
      </c>
      <c r="BW52" s="159">
        <f t="shared" si="23"/>
        <v>0</v>
      </c>
      <c r="BX52" s="159">
        <f t="shared" si="24"/>
        <v>0</v>
      </c>
      <c r="BY52" s="160">
        <f t="shared" si="25"/>
        <v>0</v>
      </c>
      <c r="BZ52" s="160">
        <f t="shared" si="26"/>
        <v>0</v>
      </c>
      <c r="CA52" s="160">
        <f t="shared" si="27"/>
        <v>0</v>
      </c>
      <c r="CB52" s="160">
        <f t="shared" si="28"/>
        <v>0</v>
      </c>
      <c r="CC52" s="160">
        <f t="shared" si="29"/>
        <v>0</v>
      </c>
      <c r="CD52" s="160">
        <f t="shared" si="30"/>
        <v>0</v>
      </c>
      <c r="CE52" s="160">
        <f t="shared" si="31"/>
        <v>0</v>
      </c>
      <c r="CF52" s="160">
        <f t="shared" si="32"/>
        <v>0</v>
      </c>
      <c r="CG52" s="160">
        <f t="shared" si="16"/>
        <v>0</v>
      </c>
      <c r="CH52" s="160" t="e">
        <f t="shared" si="17"/>
        <v>#REF!</v>
      </c>
    </row>
    <row r="53" spans="1:86" ht="12.75" customHeight="1" x14ac:dyDescent="0.2">
      <c r="A53" s="145">
        <f>'1a'!A58</f>
        <v>0</v>
      </c>
      <c r="B53" s="146">
        <f>'1a'!B58</f>
        <v>0</v>
      </c>
      <c r="C53" s="147">
        <f>'1a'!C58</f>
        <v>0</v>
      </c>
      <c r="D53" s="148" t="str">
        <f>'1a'!T58</f>
        <v/>
      </c>
      <c r="E53" s="149" t="e">
        <f>'1b'!#REF!</f>
        <v>#REF!</v>
      </c>
      <c r="F53" s="150" t="e">
        <f>IF(E53="","",'1b'!#REF!)</f>
        <v>#REF!</v>
      </c>
      <c r="G53" s="151" t="e">
        <f>IF(E53="","",'1b'!#REF!)</f>
        <v>#REF!</v>
      </c>
      <c r="H53" s="152" t="str">
        <f>'2a'!T58</f>
        <v/>
      </c>
      <c r="I53" s="153" t="e">
        <f>'2b'!#REF!</f>
        <v>#REF!</v>
      </c>
      <c r="J53" s="154" t="e">
        <f>IF(I53="","",'2b'!#REF!)</f>
        <v>#REF!</v>
      </c>
      <c r="K53" s="155" t="e">
        <f>IF(I53="","",'2b'!#REF!)</f>
        <v>#REF!</v>
      </c>
      <c r="L53" s="148" t="str">
        <f>'3a'!T58</f>
        <v/>
      </c>
      <c r="M53" s="149">
        <f>'3b'!T58</f>
        <v>0</v>
      </c>
      <c r="N53" s="150">
        <f>IF(M53="","",'3b'!W58)</f>
        <v>0</v>
      </c>
      <c r="O53" s="151">
        <f>IF(M53="","",'3b'!Y58)</f>
        <v>0</v>
      </c>
      <c r="P53" s="152" t="str">
        <f>'4a'!T58</f>
        <v/>
      </c>
      <c r="Q53" s="153">
        <f>'4b'!T58</f>
        <v>0</v>
      </c>
      <c r="R53" s="154">
        <f>IF(Q53="","",'4b'!W58)</f>
        <v>0</v>
      </c>
      <c r="S53" s="155">
        <f>IF(Q53="","",'4b'!Y58)</f>
        <v>0</v>
      </c>
      <c r="T53" s="148" t="str">
        <f>'5a'!T58</f>
        <v/>
      </c>
      <c r="U53" s="149">
        <f>'5b'!T58</f>
        <v>0</v>
      </c>
      <c r="V53" s="150">
        <f>IF(U53="","",'5b'!W58)</f>
        <v>0</v>
      </c>
      <c r="W53" s="151">
        <f>IF(U53="","",'5b'!Y58)</f>
        <v>0</v>
      </c>
      <c r="X53" s="152" t="str">
        <f>'6a'!T58</f>
        <v/>
      </c>
      <c r="Y53" s="153">
        <f>'6b'!T58</f>
        <v>0</v>
      </c>
      <c r="Z53" s="154">
        <f>IF(Y53="","",'6b'!W58)</f>
        <v>0</v>
      </c>
      <c r="AA53" s="155">
        <f>IF(Y53="","",'6b'!Y58)</f>
        <v>0</v>
      </c>
      <c r="AB53" s="148" t="str">
        <f>'7a'!T58</f>
        <v/>
      </c>
      <c r="AC53" s="149">
        <f>'7b'!T58</f>
        <v>0</v>
      </c>
      <c r="AD53" s="150">
        <f>IF(AC53="","",'7b'!W58)</f>
        <v>0</v>
      </c>
      <c r="AE53" s="151">
        <f>IF(AC53="","",'7b'!Y58)</f>
        <v>0</v>
      </c>
      <c r="AF53" s="275" t="str">
        <f>'8a'!R58</f>
        <v/>
      </c>
      <c r="AG53" s="276">
        <f>'8b'!R58</f>
        <v>0</v>
      </c>
      <c r="AH53" s="154">
        <f>IF(AG53="","",'8b'!U58)</f>
        <v>0</v>
      </c>
      <c r="AI53" s="155">
        <f>IF(AG53="","",'8b'!W58)</f>
        <v>0</v>
      </c>
      <c r="AJ53" s="148" t="str">
        <f>'9a'!T58</f>
        <v/>
      </c>
      <c r="AK53" s="149">
        <f>'9b'!T58</f>
        <v>0</v>
      </c>
      <c r="AL53" s="150">
        <f>IF(AK53="","",'9b'!W58)</f>
        <v>0</v>
      </c>
      <c r="AM53" s="151">
        <f>IF(AK53="","",'9b'!Y58)</f>
        <v>0</v>
      </c>
      <c r="AN53" s="152" t="str">
        <f>'10a'!T58</f>
        <v/>
      </c>
      <c r="AO53" s="153">
        <f>'10b'!T58</f>
        <v>0</v>
      </c>
      <c r="AP53" s="154">
        <f>IF(AO53="","",'10b'!W58)</f>
        <v>0</v>
      </c>
      <c r="AQ53" s="155">
        <f>IF(AO53="","",'10b'!Y58)</f>
        <v>0</v>
      </c>
      <c r="AR53" s="273" t="str">
        <f>'11a'!R58</f>
        <v/>
      </c>
      <c r="AS53" s="274">
        <f>'11b'!R58</f>
        <v>0</v>
      </c>
      <c r="AT53" s="150">
        <f>IF(AS53="","",'11b'!U58)</f>
        <v>0</v>
      </c>
      <c r="AU53" s="151">
        <f>IF(AS53="","",'11b'!W58)</f>
        <v>0</v>
      </c>
      <c r="AV53" s="152" t="str">
        <f>'12a'!T58</f>
        <v/>
      </c>
      <c r="AW53" s="153">
        <f>'12b'!T58</f>
        <v>0</v>
      </c>
      <c r="AX53" s="154">
        <f>IF(AW53="","",'12b'!W58)</f>
        <v>0</v>
      </c>
      <c r="AY53" s="155">
        <f>IF(AW53="","",'12b'!Y58)</f>
        <v>0</v>
      </c>
      <c r="AZ53" s="148" t="str">
        <f>'13a'!T58</f>
        <v/>
      </c>
      <c r="BA53" s="149">
        <f>'13b'!T58</f>
        <v>0</v>
      </c>
      <c r="BB53" s="150">
        <f>IF(BA53="","",'13b'!W58)</f>
        <v>0</v>
      </c>
      <c r="BC53" s="151">
        <f>IF(BA53="","",'13b'!Y58)</f>
        <v>0</v>
      </c>
      <c r="BD53" s="152" t="str">
        <f>'14a'!T58</f>
        <v/>
      </c>
      <c r="BE53" s="153">
        <f>'14b'!T58</f>
        <v>0</v>
      </c>
      <c r="BF53" s="154">
        <f>IF(BE53="","",'14b'!W58)</f>
        <v>0</v>
      </c>
      <c r="BG53" s="155">
        <f>IF(BE53="","",'14b'!Y58)</f>
        <v>0</v>
      </c>
      <c r="BH53" s="273" t="str">
        <f>'15a'!T58</f>
        <v/>
      </c>
      <c r="BI53" s="274">
        <f>'15b'!T58</f>
        <v>0</v>
      </c>
      <c r="BJ53" s="150">
        <f>IF(BI53="","",'15b'!W58)</f>
        <v>0</v>
      </c>
      <c r="BK53" s="151">
        <f>IF(BI53="","",'15b'!Y58)</f>
        <v>0</v>
      </c>
      <c r="BL53" s="275" t="str">
        <f>'16a'!T58</f>
        <v/>
      </c>
      <c r="BM53" s="276" t="e">
        <f>#REF!</f>
        <v>#REF!</v>
      </c>
      <c r="BN53" s="154" t="e">
        <f>IF(BM53="","",#REF!)</f>
        <v>#REF!</v>
      </c>
      <c r="BO53" s="155" t="e">
        <f>IF(BM53="","",#REF!)</f>
        <v>#REF!</v>
      </c>
      <c r="BP53" s="156" t="e">
        <f>IF(BR53&lt;0.1,"",IF(BR53=0,"",IF(BR53&gt;5,"",BR53)))</f>
        <v>#REF!</v>
      </c>
      <c r="BQ53" s="157" t="e">
        <f t="shared" si="1"/>
        <v>#REF!</v>
      </c>
      <c r="BR53" s="158" t="e">
        <f>ROUND(SUM(BS53:CH53)/ANASAYFA!$G$21,2)</f>
        <v>#REF!</v>
      </c>
      <c r="BS53" s="159" t="e">
        <f>G53</f>
        <v>#REF!</v>
      </c>
      <c r="BT53" s="159" t="e">
        <f>K53</f>
        <v>#REF!</v>
      </c>
      <c r="BU53" s="159">
        <f>O53</f>
        <v>0</v>
      </c>
      <c r="BV53" s="159">
        <f>S53</f>
        <v>0</v>
      </c>
      <c r="BW53" s="159">
        <f>W53</f>
        <v>0</v>
      </c>
      <c r="BX53" s="159">
        <f>AA53</f>
        <v>0</v>
      </c>
      <c r="BY53" s="160">
        <f>AE53</f>
        <v>0</v>
      </c>
      <c r="BZ53" s="160">
        <f>AI53</f>
        <v>0</v>
      </c>
      <c r="CA53" s="160">
        <f>AM53</f>
        <v>0</v>
      </c>
      <c r="CB53" s="160">
        <f>AQ53</f>
        <v>0</v>
      </c>
      <c r="CC53" s="160">
        <f>AU53</f>
        <v>0</v>
      </c>
      <c r="CD53" s="160">
        <f>AY53</f>
        <v>0</v>
      </c>
      <c r="CE53" s="160">
        <f>BC53</f>
        <v>0</v>
      </c>
      <c r="CF53" s="160">
        <f>BG53</f>
        <v>0</v>
      </c>
      <c r="CG53" s="160">
        <f t="shared" si="16"/>
        <v>0</v>
      </c>
      <c r="CH53" s="160" t="e">
        <f t="shared" si="17"/>
        <v>#REF!</v>
      </c>
    </row>
  </sheetData>
  <mergeCells count="24">
    <mergeCell ref="BQ2:BQ3"/>
    <mergeCell ref="BP2:BP3"/>
    <mergeCell ref="T2:W2"/>
    <mergeCell ref="X2:AA2"/>
    <mergeCell ref="AB2:AE2"/>
    <mergeCell ref="AF2:AI2"/>
    <mergeCell ref="BH2:BK2"/>
    <mergeCell ref="BL2:BO2"/>
    <mergeCell ref="AJ2:AM2"/>
    <mergeCell ref="BD2:BG2"/>
    <mergeCell ref="AV2:AY2"/>
    <mergeCell ref="AZ2:BC2"/>
    <mergeCell ref="AN2:AQ2"/>
    <mergeCell ref="AR2:AU2"/>
    <mergeCell ref="AF1:AR1"/>
    <mergeCell ref="H2:K2"/>
    <mergeCell ref="A1:C1"/>
    <mergeCell ref="E1:F1"/>
    <mergeCell ref="A2:C2"/>
    <mergeCell ref="D2:G2"/>
    <mergeCell ref="H1:L1"/>
    <mergeCell ref="M1:AD1"/>
    <mergeCell ref="L2:O2"/>
    <mergeCell ref="P2:S2"/>
  </mergeCells>
  <phoneticPr fontId="0" type="noConversion"/>
  <conditionalFormatting sqref="A4:C53 E3:G53 D2:D53 BP2:BQ53 BL2:BL53 BM3:BO53 H51:K53 H2:H50 I3:K50 L34:BK53 BD2:BD33 Q3:S33 Y3:AA33 AO3:AQ33 AW3:AY33 M3:O33 U3:W33 AC3:AE33 AK3:AM33 P2:P33 X2:X33 AN2:AN33 AV2:AV33 L2:L33 T2:T33 AB2:AB33 AJ2:AJ33 AG3:AI33 BA3:BC33 AZ2:AZ33 BE3:BG33 BI3:BK33 BH2:BH33 AF2:AF33 AR2:AR33 AS3:AU33">
    <cfRule type="cellIs" dxfId="6" priority="1" stopIfTrue="1" operator="equal">
      <formula>0</formula>
    </cfRule>
  </conditionalFormatting>
  <printOptions horizontalCentered="1"/>
  <pageMargins left="0.19685039370078741" right="0.19685039370078741" top="0.59055118110236227" bottom="0.19685039370078741" header="0.51181102362204722" footer="0.51181102362204722"/>
  <pageSetup paperSize="9" scale="70" orientation="landscape"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40"/>
  <dimension ref="A1:CN619"/>
  <sheetViews>
    <sheetView workbookViewId="0">
      <pane xSplit="2" ySplit="9" topLeftCell="C10" activePane="bottomRight" state="frozen"/>
      <selection pane="topRight" activeCell="C1" sqref="C1"/>
      <selection pane="bottomLeft" activeCell="A10" sqref="A10"/>
      <selection pane="bottomRight" activeCell="AQ4" sqref="AQ4"/>
    </sheetView>
  </sheetViews>
  <sheetFormatPr defaultRowHeight="12.75" x14ac:dyDescent="0.2"/>
  <cols>
    <col min="1" max="1" width="12.28515625" style="81" customWidth="1"/>
    <col min="2" max="2" width="2.7109375" style="81" customWidth="1"/>
    <col min="3" max="18" width="3.85546875" style="81" customWidth="1"/>
    <col min="19" max="19" width="2.5703125" style="81" customWidth="1"/>
    <col min="20" max="20" width="3.140625" style="81" customWidth="1"/>
    <col min="21" max="22" width="5.42578125" style="81" customWidth="1"/>
    <col min="23" max="23" width="4.7109375" style="81" customWidth="1"/>
    <col min="24" max="24" width="5" style="81" customWidth="1"/>
    <col min="25" max="39" width="6.85546875" style="81" hidden="1" customWidth="1"/>
    <col min="40" max="42" width="3.7109375" style="83" customWidth="1"/>
    <col min="43" max="73" width="9.140625" style="83"/>
    <col min="74" max="16384" width="9.140625" style="81"/>
  </cols>
  <sheetData>
    <row r="1" spans="1:92" ht="22.5" customHeight="1" x14ac:dyDescent="0.2">
      <c r="A1" s="737" t="s">
        <v>143</v>
      </c>
      <c r="B1" s="737"/>
      <c r="C1" s="737"/>
      <c r="D1" s="737"/>
      <c r="E1" s="737"/>
      <c r="F1" s="737"/>
      <c r="G1" s="737"/>
      <c r="H1" s="737"/>
      <c r="I1" s="737"/>
      <c r="J1" s="737"/>
      <c r="K1" s="737"/>
      <c r="L1" s="737"/>
      <c r="M1" s="737"/>
      <c r="N1" s="737"/>
      <c r="O1" s="737"/>
      <c r="P1" s="737"/>
      <c r="Q1" s="737"/>
      <c r="R1" s="737"/>
      <c r="S1" s="737"/>
      <c r="T1" s="737"/>
      <c r="U1" s="737"/>
      <c r="V1" s="737"/>
      <c r="W1" s="737"/>
      <c r="X1" s="737"/>
      <c r="AN1" s="82"/>
      <c r="AO1" s="82"/>
      <c r="AP1" s="82"/>
    </row>
    <row r="2" spans="1:92" ht="7.5" customHeight="1" thickBot="1" x14ac:dyDescent="0.25">
      <c r="AN2" s="82"/>
      <c r="AO2" s="82"/>
      <c r="AP2" s="82"/>
    </row>
    <row r="3" spans="1:92" ht="18.75" customHeight="1" thickTop="1" x14ac:dyDescent="0.2">
      <c r="A3" s="743" t="s">
        <v>786</v>
      </c>
      <c r="B3" s="744"/>
      <c r="C3" s="744"/>
      <c r="D3" s="704" t="str">
        <f>ANASAYFA!K21</f>
        <v>Kars</v>
      </c>
      <c r="E3" s="704"/>
      <c r="F3" s="704"/>
      <c r="G3" s="704"/>
      <c r="H3" s="704"/>
      <c r="I3" s="704"/>
      <c r="J3" s="742" t="s">
        <v>154</v>
      </c>
      <c r="K3" s="742"/>
      <c r="L3" s="742"/>
      <c r="M3" s="704" t="str">
        <f>ANASAYFA!L21</f>
        <v>Selim</v>
      </c>
      <c r="N3" s="704"/>
      <c r="O3" s="704"/>
      <c r="P3" s="704"/>
      <c r="Q3" s="270"/>
      <c r="R3" s="270"/>
      <c r="S3" s="738" t="s">
        <v>153</v>
      </c>
      <c r="T3" s="738"/>
      <c r="U3" s="738"/>
      <c r="V3" s="84">
        <f>ANASAYFA!$L$13</f>
        <v>7</v>
      </c>
      <c r="W3" s="85" t="s">
        <v>138</v>
      </c>
      <c r="X3" s="86" t="str">
        <f>ANASAYFA!$L$14</f>
        <v>A</v>
      </c>
      <c r="AN3" s="23">
        <v>1</v>
      </c>
      <c r="AO3" s="24">
        <f>AN3+1</f>
        <v>2</v>
      </c>
      <c r="AP3" s="24">
        <f>AO3+1</f>
        <v>3</v>
      </c>
    </row>
    <row r="4" spans="1:92" ht="24.75" customHeight="1" thickBot="1" x14ac:dyDescent="0.25">
      <c r="A4" s="745" t="s">
        <v>787</v>
      </c>
      <c r="B4" s="746"/>
      <c r="C4" s="746"/>
      <c r="D4" s="687" t="str">
        <f>ANASAYFA!$K$6</f>
        <v>Vehbi Akyar İlkokulu</v>
      </c>
      <c r="E4" s="687"/>
      <c r="F4" s="687"/>
      <c r="G4" s="687"/>
      <c r="H4" s="687"/>
      <c r="I4" s="687"/>
      <c r="J4" s="739" t="s">
        <v>155</v>
      </c>
      <c r="K4" s="739"/>
      <c r="L4" s="739"/>
      <c r="M4" s="687" t="str">
        <f>ANASAYFA!M21</f>
        <v>Cumhuriyet Mah</v>
      </c>
      <c r="N4" s="687"/>
      <c r="O4" s="687"/>
      <c r="P4" s="687"/>
      <c r="Q4" s="271"/>
      <c r="R4" s="271"/>
      <c r="S4" s="739" t="s">
        <v>156</v>
      </c>
      <c r="T4" s="739"/>
      <c r="U4" s="739"/>
      <c r="V4" s="740" t="str">
        <f>ANASAYFA!$K$5</f>
        <v>2018-2019 Eğitim Öğretim Yılı</v>
      </c>
      <c r="W4" s="740"/>
      <c r="X4" s="741"/>
      <c r="AO4" s="87"/>
      <c r="AP4" s="88"/>
    </row>
    <row r="5" spans="1:92" ht="7.5" customHeight="1" thickTop="1" thickBot="1" x14ac:dyDescent="0.25"/>
    <row r="6" spans="1:92" ht="53.25" customHeight="1" thickTop="1" x14ac:dyDescent="0.2">
      <c r="A6" s="751" t="s">
        <v>141</v>
      </c>
      <c r="B6" s="752"/>
      <c r="C6" s="749" t="str">
        <f>ANASAYFA!$E$5</f>
        <v>Türkçe</v>
      </c>
      <c r="D6" s="695" t="str">
        <f>ANASAYFA!$E$6</f>
        <v>Matematik</v>
      </c>
      <c r="E6" s="695" t="str">
        <f>ANASAYFA!$E$7</f>
        <v>Fen ve Teknoloji</v>
      </c>
      <c r="F6" s="695" t="str">
        <f>ANASAYFA!$E$8</f>
        <v>Sosyal Bilgiler</v>
      </c>
      <c r="G6" s="695" t="str">
        <f>ANASAYFA!$E$9</f>
        <v>T.C. İnkılap Tarihi</v>
      </c>
      <c r="H6" s="695" t="str">
        <f>ANASAYFA!$E$10</f>
        <v>Yabancı Dil</v>
      </c>
      <c r="I6" s="695" t="str">
        <f>ANASAYFA!$E$11</f>
        <v>Din Kül. Ve Ah. Bil.</v>
      </c>
      <c r="J6" s="695" t="str">
        <f>ANASAYFA!$E$12</f>
        <v>Görsel Sanatlar</v>
      </c>
      <c r="K6" s="695" t="str">
        <f>ANASAYFA!$E$13</f>
        <v>Müzik</v>
      </c>
      <c r="L6" s="695" t="str">
        <f>ANASAYFA!$E$14</f>
        <v>Beden  Eğitimi ve Spor</v>
      </c>
      <c r="M6" s="695" t="str">
        <f>ANASAYFA!$E$15</f>
        <v>Teknoloji Tasarım</v>
      </c>
      <c r="N6" s="695" t="str">
        <f>ANASAYFA!$E$16</f>
        <v>Bilişim Teknolojileri ve Yazılım</v>
      </c>
      <c r="O6" s="695" t="str">
        <f>ANASAYFA!$E$17</f>
        <v>Rehberlik ve Kariyer Planlama</v>
      </c>
      <c r="P6" s="688" t="str">
        <f>ANASAYFA!$E$18</f>
        <v>Okul İdaresi</v>
      </c>
      <c r="Q6" s="688" t="str">
        <f>ANASAYFA!$E$19</f>
        <v>Şube Rehber Öğretmen</v>
      </c>
      <c r="R6" s="688">
        <f>ANASAYFA!$E$20</f>
        <v>0</v>
      </c>
      <c r="S6" s="690" t="s">
        <v>152</v>
      </c>
      <c r="T6" s="691"/>
      <c r="U6" s="691"/>
      <c r="V6" s="691"/>
      <c r="W6" s="691"/>
      <c r="X6" s="692"/>
      <c r="AN6" s="89">
        <f>'1a'!A67</f>
        <v>30</v>
      </c>
    </row>
    <row r="7" spans="1:92" ht="35.25" customHeight="1" thickBot="1" x14ac:dyDescent="0.25">
      <c r="A7" s="753"/>
      <c r="B7" s="754"/>
      <c r="C7" s="750"/>
      <c r="D7" s="696"/>
      <c r="E7" s="696"/>
      <c r="F7" s="696"/>
      <c r="G7" s="696"/>
      <c r="H7" s="696"/>
      <c r="I7" s="696"/>
      <c r="J7" s="696"/>
      <c r="K7" s="696"/>
      <c r="L7" s="696"/>
      <c r="M7" s="696"/>
      <c r="N7" s="696"/>
      <c r="O7" s="696"/>
      <c r="P7" s="689"/>
      <c r="Q7" s="689"/>
      <c r="R7" s="689"/>
      <c r="S7" s="693" t="s">
        <v>147</v>
      </c>
      <c r="T7" s="694"/>
      <c r="U7" s="90" t="s">
        <v>148</v>
      </c>
      <c r="V7" s="90" t="s">
        <v>149</v>
      </c>
      <c r="W7" s="90" t="s">
        <v>150</v>
      </c>
      <c r="X7" s="91" t="s">
        <v>151</v>
      </c>
    </row>
    <row r="8" spans="1:92" ht="13.5" customHeight="1" thickTop="1" thickBot="1" x14ac:dyDescent="0.25">
      <c r="T8" s="92"/>
      <c r="U8" s="93"/>
      <c r="V8" s="93"/>
      <c r="W8" s="93"/>
      <c r="X8" s="93"/>
    </row>
    <row r="9" spans="1:92" ht="13.5" thickTop="1" x14ac:dyDescent="0.2">
      <c r="A9" s="735" t="s">
        <v>160</v>
      </c>
      <c r="B9" s="736"/>
      <c r="C9" s="94">
        <f>ANASAYFA!$G$5</f>
        <v>5</v>
      </c>
      <c r="D9" s="94">
        <f>ANASAYFA!$G$6</f>
        <v>4</v>
      </c>
      <c r="E9" s="94">
        <f>ANASAYFA!$G$7</f>
        <v>3</v>
      </c>
      <c r="F9" s="94">
        <f>ANASAYFA!$G$8</f>
        <v>1</v>
      </c>
      <c r="G9" s="94">
        <f>ANASAYFA!$G$9</f>
        <v>2</v>
      </c>
      <c r="H9" s="94">
        <f>ANASAYFA!$G$10</f>
        <v>4</v>
      </c>
      <c r="I9" s="94">
        <f>ANASAYFA!$G$11</f>
        <v>2</v>
      </c>
      <c r="J9" s="94">
        <f>ANASAYFA!$G$12</f>
        <v>1</v>
      </c>
      <c r="K9" s="94">
        <f>ANASAYFA!$G$13</f>
        <v>1</v>
      </c>
      <c r="L9" s="94">
        <f>ANASAYFA!$G$14</f>
        <v>2</v>
      </c>
      <c r="M9" s="94">
        <f>ANASAYFA!$G$15</f>
        <v>2</v>
      </c>
      <c r="N9" s="94">
        <f>ANASAYFA!$G$16</f>
        <v>1</v>
      </c>
      <c r="O9" s="94">
        <f>ANASAYFA!$G$17</f>
        <v>1</v>
      </c>
      <c r="P9" s="94">
        <f>ANASAYFA!$G$18</f>
        <v>1</v>
      </c>
      <c r="Q9" s="94">
        <f>ANASAYFA!$G$19</f>
        <v>0</v>
      </c>
      <c r="R9" s="94">
        <f>ANASAYFA!$G$20</f>
        <v>0</v>
      </c>
      <c r="S9" s="681">
        <f>IF(A20=0,"",IF($V$3=4,U15,VLOOKUP($A$20,öğrbil!$B$4:$L$53,3,)))</f>
        <v>0</v>
      </c>
      <c r="T9" s="682"/>
      <c r="U9" s="699">
        <f>IF(A20=0,"",IF($V$3=5,U15,VLOOKUP($A$20,öğrbil!$B$4:$L$53,4,)))</f>
        <v>0</v>
      </c>
      <c r="V9" s="699">
        <f>IF(A20=0,"",IF($V$3=6,U15,VLOOKUP($A$20,öğrbil!$B$4:$L$53,5,)))</f>
        <v>0</v>
      </c>
      <c r="W9" s="699" t="e">
        <f>IF(A20=0,"",IF($V$3=7,U15,VLOOKUP($A$20,öğrbil!$B$4:$L$53,6,)))</f>
        <v>#REF!</v>
      </c>
      <c r="X9" s="685" t="str">
        <f>IF(A20=0,"",IF($V$3=8,U15," "))</f>
        <v xml:space="preserve"> </v>
      </c>
      <c r="Z9" s="93"/>
      <c r="AA9" s="93"/>
      <c r="AB9" s="93"/>
      <c r="AC9" s="93"/>
      <c r="AD9" s="93"/>
      <c r="AE9" s="93"/>
      <c r="AF9" s="93"/>
      <c r="AG9" s="93"/>
      <c r="AH9" s="93"/>
      <c r="AI9" s="93"/>
      <c r="AJ9" s="93"/>
      <c r="AK9" s="93"/>
      <c r="AL9" s="93"/>
      <c r="AM9" s="93"/>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3"/>
      <c r="BW9" s="93"/>
      <c r="BX9" s="93"/>
      <c r="BY9" s="93"/>
      <c r="BZ9" s="93"/>
      <c r="CA9" s="93"/>
      <c r="CB9" s="93"/>
      <c r="CC9" s="93"/>
      <c r="CD9" s="93"/>
      <c r="CE9" s="93"/>
      <c r="CF9" s="93"/>
      <c r="CG9" s="93"/>
      <c r="CH9" s="93"/>
      <c r="CI9" s="93"/>
      <c r="CJ9" s="93"/>
      <c r="CK9" s="93"/>
      <c r="CL9" s="93"/>
      <c r="CM9" s="93"/>
      <c r="CN9" s="93"/>
    </row>
    <row r="10" spans="1:92" ht="12.75" customHeight="1" thickBot="1" x14ac:dyDescent="0.25">
      <c r="A10" s="705" t="s">
        <v>157</v>
      </c>
      <c r="B10" s="96" t="s">
        <v>145</v>
      </c>
      <c r="C10" s="97" t="str">
        <f>IF(A20=0,"",VLOOKUP($A$20,sonuç!$B$4:$BP$53,C21,))</f>
        <v>Not</v>
      </c>
      <c r="D10" s="98" t="str">
        <f>IF(A20=0,"",VLOOKUP($A$20,sonuç!$B$4:$BP$53,D21,))</f>
        <v>Not</v>
      </c>
      <c r="E10" s="98" t="str">
        <f>IF(A20=0,"",VLOOKUP($A$20,sonuç!$B$4:$BP$53,E21,))</f>
        <v>Değerlendirme</v>
      </c>
      <c r="F10" s="98">
        <f>IF(A20=0,"",VLOOKUP($A$20,sonuç!$B$4:$BP$53,F21,))</f>
        <v>2</v>
      </c>
      <c r="G10" s="98">
        <f>IF(A20=0,"",VLOOKUP($A$20,sonuç!$B$4:$BP$53,G21,))</f>
        <v>2</v>
      </c>
      <c r="H10" s="98">
        <f>IF(A20=0,"",VLOOKUP($A$20,sonuç!$B$4:$BP$53,H21,))</f>
        <v>2</v>
      </c>
      <c r="I10" s="98">
        <f>IF(A20=0,"",VLOOKUP($A$20,sonuç!$B$4:$BP$53,I21,))</f>
        <v>2</v>
      </c>
      <c r="J10" s="98" t="str">
        <f>IF(A20=0,"",VLOOKUP($A$20,sonuç!$B$4:$BP$53,J21,))</f>
        <v/>
      </c>
      <c r="K10" s="98">
        <f>IF(A20=0,"",VLOOKUP($A$20,sonuç!$B$4:$BP$53,K21,))</f>
        <v>2</v>
      </c>
      <c r="L10" s="98">
        <f>IF(A20=0,"",VLOOKUP($A$20,sonuç!$B$4:$BP$53,L21,))</f>
        <v>2</v>
      </c>
      <c r="M10" s="98">
        <f>IF($A$20=0,"",VLOOKUP($A$20,sonuç!$B$4:$BP$53,M21,))</f>
        <v>2</v>
      </c>
      <c r="N10" s="98">
        <f>IF($A$20=0,"",VLOOKUP($A$20,sonuç!$B$4:$BP$53,N21,))</f>
        <v>2</v>
      </c>
      <c r="O10" s="98">
        <f>IF($A$20=0,"",VLOOKUP($A$20,sonuç!$B$4:$BP$53,O21,))</f>
        <v>2</v>
      </c>
      <c r="P10" s="98">
        <f>IF($A$20=0,"",VLOOKUP($A$20,sonuç!$B$4:$BP$53,P21,))</f>
        <v>2</v>
      </c>
      <c r="Q10" s="98">
        <f>IF($A$20=0,"",VLOOKUP($A$20,sonuç!$B$4:$BP$53,Q21,))</f>
        <v>2</v>
      </c>
      <c r="R10" s="98">
        <f>IF($A$20=0,"",VLOOKUP($A$20,sonuç!$B$4:$BP$53,R21,))</f>
        <v>0</v>
      </c>
      <c r="S10" s="683"/>
      <c r="T10" s="684"/>
      <c r="U10" s="700"/>
      <c r="V10" s="700"/>
      <c r="W10" s="700"/>
      <c r="X10" s="686"/>
    </row>
    <row r="11" spans="1:92" ht="12.75" customHeight="1" x14ac:dyDescent="0.2">
      <c r="A11" s="706"/>
      <c r="B11" s="99" t="s">
        <v>146</v>
      </c>
      <c r="C11" s="100" t="e">
        <f t="shared" ref="C11:P11" si="0">IF(C10="R","Rap.",IF(C10="","",VLOOKUP(C10,$A$74:$B$174,2,)))</f>
        <v>#N/A</v>
      </c>
      <c r="D11" s="100" t="e">
        <f t="shared" si="0"/>
        <v>#N/A</v>
      </c>
      <c r="E11" s="100" t="e">
        <f t="shared" si="0"/>
        <v>#N/A</v>
      </c>
      <c r="F11" s="100" t="str">
        <f t="shared" si="0"/>
        <v>İki</v>
      </c>
      <c r="G11" s="100" t="str">
        <f t="shared" si="0"/>
        <v>İki</v>
      </c>
      <c r="H11" s="100" t="str">
        <f t="shared" si="0"/>
        <v>İki</v>
      </c>
      <c r="I11" s="100" t="str">
        <f t="shared" si="0"/>
        <v>İki</v>
      </c>
      <c r="J11" s="100" t="str">
        <f t="shared" si="0"/>
        <v/>
      </c>
      <c r="K11" s="100" t="str">
        <f t="shared" si="0"/>
        <v>İki</v>
      </c>
      <c r="L11" s="100" t="str">
        <f t="shared" si="0"/>
        <v>İki</v>
      </c>
      <c r="M11" s="100" t="str">
        <f t="shared" si="0"/>
        <v>İki</v>
      </c>
      <c r="N11" s="100" t="str">
        <f t="shared" si="0"/>
        <v>İki</v>
      </c>
      <c r="O11" s="100" t="str">
        <f t="shared" si="0"/>
        <v>İki</v>
      </c>
      <c r="P11" s="100" t="str">
        <f t="shared" si="0"/>
        <v>İki</v>
      </c>
      <c r="Q11" s="100" t="str">
        <f>IF(Q10="R","Rap.",IF(Q10="","",VLOOKUP(Q10,$A$74:$B$174,2,)))</f>
        <v>İki</v>
      </c>
      <c r="R11" s="100" t="str">
        <f>IF(R10="R","Rap.",IF(R10="","",VLOOKUP(R10,$A$74:$B$174,2,)))</f>
        <v>Sıfır</v>
      </c>
      <c r="S11" s="732" t="s">
        <v>179</v>
      </c>
      <c r="T11" s="733"/>
      <c r="U11" s="734"/>
      <c r="V11" s="747" t="s">
        <v>180</v>
      </c>
      <c r="W11" s="747"/>
      <c r="X11" s="748"/>
    </row>
    <row r="12" spans="1:92" ht="12.75" customHeight="1" x14ac:dyDescent="0.2">
      <c r="A12" s="705" t="s">
        <v>158</v>
      </c>
      <c r="B12" s="96" t="s">
        <v>145</v>
      </c>
      <c r="C12" s="97" t="str">
        <f>IF($A$20=0,"",VLOOKUP($A$20,sonuç!$B$4:$BP$53,C22,))</f>
        <v>Değerlendirme</v>
      </c>
      <c r="D12" s="97" t="str">
        <f>IF($A$20=0,"",VLOOKUP($A$20,sonuç!$B$4:$BP$53,D22,))</f>
        <v>Değerlendirme</v>
      </c>
      <c r="E12" s="97" t="str">
        <f>IF($A$20=0,"",VLOOKUP($A$20,sonuç!$B$4:$BP$53,E22,))</f>
        <v>Değerlendirme</v>
      </c>
      <c r="F12" s="97" t="str">
        <f>IF($A$20=0,"",VLOOKUP($A$20,sonuç!$B$4:$BP$53,F22,))</f>
        <v>111111111111111111111111111111111111111111111111111111111111111111111111111111111111111111111111111111111122222222222222222222222222222222222222222222222222222222 33333333333333333333333333333333333</v>
      </c>
      <c r="G12" s="97" t="str">
        <f>IF($A$20=0,"",VLOOKUP($A$20,sonuç!$B$4:$BP$53,G22,))</f>
        <v>Değerlendirme</v>
      </c>
      <c r="H12" s="97" t="str">
        <f>IF($A$20=0,"",VLOOKUP($A$20,sonuç!$B$4:$BP$53,H22,))</f>
        <v>Değerlendirme</v>
      </c>
      <c r="I12" s="97" t="str">
        <f>IF($A$20=0,"",VLOOKUP($A$20,sonuç!$B$4:$BP$53,I22,))</f>
        <v>Değerlendirme</v>
      </c>
      <c r="J12" s="97" t="str">
        <f>IF($A$20=0,"",VLOOKUP($A$20,sonuç!$B$4:$BP$53,J22,))</f>
        <v>Değerlendirme</v>
      </c>
      <c r="K12" s="97" t="str">
        <f>IF($A$20=0,"",VLOOKUP($A$20,sonuç!$B$4:$BP$53,K22,))</f>
        <v>Değerlendirme</v>
      </c>
      <c r="L12" s="97" t="str">
        <f>IF($A$20=0,"",VLOOKUP($A$20,sonuç!$B$4:$BP$53,L22,))</f>
        <v>Değerlendirme</v>
      </c>
      <c r="M12" s="97" t="str">
        <f>IF($A$20=0,"",VLOOKUP($A$20,sonuç!$B$4:$BP$53,M22,))</f>
        <v>Değerlendirme</v>
      </c>
      <c r="N12" s="97" t="str">
        <f>IF($A$20=0,"",VLOOKUP($A$20,sonuç!$B$4:$BP$53,N22,))</f>
        <v>Değerlendirme</v>
      </c>
      <c r="O12" s="97" t="str">
        <f>IF($A$20=0,"",VLOOKUP($A$20,sonuç!$B$4:$BP$53,O22,))</f>
        <v>Değerlendirme</v>
      </c>
      <c r="P12" s="97" t="str">
        <f>IF($A$20=0,"",VLOOKUP($A$20,sonuç!$B$4:$BP$53,P22,))</f>
        <v>Değerlendirme</v>
      </c>
      <c r="Q12" s="97" t="str">
        <f>IF($A$20=0,"",VLOOKUP($A$20,sonuç!$B$4:$BP$53,Q22,))</f>
        <v>Değerlendirme</v>
      </c>
      <c r="R12" s="97" t="e">
        <f>IF($A$20=0,"",VLOOKUP($A$20,sonuç!$B$4:$BP$53,R22,))</f>
        <v>#REF!</v>
      </c>
      <c r="S12" s="726" t="str">
        <f>IF(A20="","",IF(A20=0,"",IF(T21&gt;0,"ŞÖK","GEÇTİ")))</f>
        <v>ŞÖK</v>
      </c>
      <c r="T12" s="727"/>
      <c r="U12" s="728"/>
      <c r="V12" s="707" t="e">
        <f>Y12&amp;" "&amp;Z12&amp;" "&amp;AA12&amp;" "&amp;AB12&amp;" "&amp;AC12&amp;" "&amp;AD12&amp;" "&amp;AE12&amp;" "&amp;AF12&amp;" "&amp;AG12&amp;" "&amp;AH12&amp;" "&amp;AI12&amp;" "&amp;AJ12&amp;" "&amp;AK12&amp;" "&amp;AL12</f>
        <v>#REF!</v>
      </c>
      <c r="W12" s="708"/>
      <c r="X12" s="709"/>
      <c r="Y12" s="81" t="e">
        <f>IF(C14&lt;2,$C$6,"")</f>
        <v>#REF!</v>
      </c>
      <c r="Z12" s="81" t="str">
        <f>IF(D14&lt;2,$D$6,"")</f>
        <v>Matematik</v>
      </c>
      <c r="AA12" s="81" t="str">
        <f>IF(E14&lt;2,$E$6,"")</f>
        <v>Fen ve Teknoloji</v>
      </c>
      <c r="AB12" s="81" t="str">
        <f>IF(F14&lt;2,$F$6,"")</f>
        <v>Sosyal Bilgiler</v>
      </c>
      <c r="AC12" s="81" t="str">
        <f>IF(G14&lt;2,$G$6,"")</f>
        <v>T.C. İnkılap Tarihi</v>
      </c>
      <c r="AD12" s="81" t="str">
        <f>IF(H14&lt;2,$H$6,"")</f>
        <v>Yabancı Dil</v>
      </c>
      <c r="AE12" s="81" t="str">
        <f>IF(I14&lt;2,$I$6,"")</f>
        <v>Din Kül. Ve Ah. Bil.</v>
      </c>
      <c r="AF12" s="81" t="str">
        <f>IF(J14&lt;2,$J$6,"")</f>
        <v>Görsel Sanatlar</v>
      </c>
      <c r="AG12" s="81" t="str">
        <f>IF(K14&lt;2,$K$6,"")</f>
        <v>Müzik</v>
      </c>
      <c r="AH12" s="81" t="str">
        <f>IF(L14&lt;2,$L$6,"")</f>
        <v>Beden  Eğitimi ve Spor</v>
      </c>
      <c r="AI12" s="81" t="str">
        <f>IF(M14&lt;2,$M$6,"")</f>
        <v>Teknoloji Tasarım</v>
      </c>
      <c r="AJ12" s="81" t="str">
        <f>IF(N14&lt;2,$N$6,"")</f>
        <v>Bilişim Teknolojileri ve Yazılım</v>
      </c>
      <c r="AK12" s="81" t="str">
        <f>IF(O14&lt;2,$O$6,"")</f>
        <v>Rehberlik ve Kariyer Planlama</v>
      </c>
      <c r="AL12" s="81" t="str">
        <f>IF(P14&lt;2,$P$6,"")</f>
        <v>Okul İdaresi</v>
      </c>
    </row>
    <row r="13" spans="1:92" ht="12.75" customHeight="1" x14ac:dyDescent="0.2">
      <c r="A13" s="706"/>
      <c r="B13" s="99" t="s">
        <v>146</v>
      </c>
      <c r="C13" s="100" t="e">
        <f>IF(C12="R","Rap.",IF(C12="","",VLOOKUP(C12,$A$74:$B$174,2,)))</f>
        <v>#N/A</v>
      </c>
      <c r="D13" s="100" t="e">
        <f>IF(D12="R","Rap.",IF(D12="","",VLOOKUP(D12,$A$74:$B$174,2,)))</f>
        <v>#N/A</v>
      </c>
      <c r="E13" s="100" t="e">
        <f t="shared" ref="E13:P13" si="1">IF(E12="R","Rap.",IF(E12="","",VLOOKUP(E12,$A$74:$B$174,2,)))</f>
        <v>#N/A</v>
      </c>
      <c r="F13" s="100" t="e">
        <f t="shared" si="1"/>
        <v>#N/A</v>
      </c>
      <c r="G13" s="100" t="e">
        <f t="shared" si="1"/>
        <v>#N/A</v>
      </c>
      <c r="H13" s="100" t="e">
        <f t="shared" si="1"/>
        <v>#N/A</v>
      </c>
      <c r="I13" s="100" t="e">
        <f t="shared" si="1"/>
        <v>#N/A</v>
      </c>
      <c r="J13" s="100" t="e">
        <f t="shared" si="1"/>
        <v>#N/A</v>
      </c>
      <c r="K13" s="100" t="e">
        <f t="shared" si="1"/>
        <v>#N/A</v>
      </c>
      <c r="L13" s="100" t="e">
        <f t="shared" si="1"/>
        <v>#N/A</v>
      </c>
      <c r="M13" s="100" t="e">
        <f t="shared" si="1"/>
        <v>#N/A</v>
      </c>
      <c r="N13" s="100" t="e">
        <f t="shared" si="1"/>
        <v>#N/A</v>
      </c>
      <c r="O13" s="100" t="e">
        <f t="shared" si="1"/>
        <v>#N/A</v>
      </c>
      <c r="P13" s="100" t="e">
        <f t="shared" si="1"/>
        <v>#N/A</v>
      </c>
      <c r="Q13" s="100" t="e">
        <f>IF(Q12="R","Rap.",IF(Q12="","",VLOOKUP(Q12,$A$74:$B$174,2,)))</f>
        <v>#N/A</v>
      </c>
      <c r="R13" s="100" t="e">
        <f>IF(R12="R","Rap.",IF(R12="","",VLOOKUP(R12,$A$74:$B$174,2,)))</f>
        <v>#REF!</v>
      </c>
      <c r="S13" s="729"/>
      <c r="T13" s="730"/>
      <c r="U13" s="731"/>
      <c r="V13" s="710"/>
      <c r="W13" s="711"/>
      <c r="X13" s="712"/>
    </row>
    <row r="14" spans="1:92" ht="12.75" customHeight="1" x14ac:dyDescent="0.2">
      <c r="A14" s="705" t="s">
        <v>159</v>
      </c>
      <c r="B14" s="96" t="s">
        <v>145</v>
      </c>
      <c r="C14" s="97" t="e">
        <f>IF($A$20=0,"",VLOOKUP($A$20,sonuç!$B$4:$BP$53,C23,))</f>
        <v>#REF!</v>
      </c>
      <c r="D14" s="97">
        <f>IF($A$20=0,"",VLOOKUP($A$20,sonuç!$B$4:$BP$53,D23,))</f>
        <v>0</v>
      </c>
      <c r="E14" s="97">
        <f>IF($A$20=0,"",VLOOKUP($A$20,sonuç!$B$4:$BP$53,E23,))</f>
        <v>0</v>
      </c>
      <c r="F14" s="97">
        <f>IF($A$20=0,"",VLOOKUP($A$20,sonuç!$B$4:$BP$53,F23,))</f>
        <v>0</v>
      </c>
      <c r="G14" s="97">
        <f>IF($A$20=0,"",VLOOKUP($A$20,sonuç!$B$4:$BP$53,G23,))</f>
        <v>0</v>
      </c>
      <c r="H14" s="97">
        <f>IF($A$20=0,"",VLOOKUP($A$20,sonuç!$B$4:$BP$53,H23,))</f>
        <v>0</v>
      </c>
      <c r="I14" s="97">
        <f>IF($A$20=0,"",VLOOKUP($A$20,sonuç!$B$4:$BP$53,I23,))</f>
        <v>0</v>
      </c>
      <c r="J14" s="97">
        <f>IF($A$20=0,"",VLOOKUP($A$20,sonuç!$B$4:$BP$53,J23,))</f>
        <v>0</v>
      </c>
      <c r="K14" s="97">
        <f>IF($A$20=0,"",VLOOKUP($A$20,sonuç!$B$4:$BP$53,K23,))</f>
        <v>0</v>
      </c>
      <c r="L14" s="97">
        <f>IF($A$20=0,"",VLOOKUP($A$20,sonuç!$B$4:$BP$53,L23,))</f>
        <v>0</v>
      </c>
      <c r="M14" s="97">
        <f>IF($A$20=0,"",VLOOKUP($A$20,sonuç!$B$4:$BP$53,M23,))</f>
        <v>0</v>
      </c>
      <c r="N14" s="97">
        <f>IF($A$20=0,"",VLOOKUP($A$20,sonuç!$B$4:$BP$53,N23,))</f>
        <v>0</v>
      </c>
      <c r="O14" s="97">
        <f>IF($A$20=0,"",VLOOKUP($A$20,sonuç!$B$4:$BP$53,O23,))</f>
        <v>0</v>
      </c>
      <c r="P14" s="97">
        <f>IF($A$20=0,"",VLOOKUP($A$20,sonuç!$B$4:$BP$53,P23,))</f>
        <v>0</v>
      </c>
      <c r="Q14" s="97">
        <f>IF($A$20=0,"",VLOOKUP($A$20,sonuç!$B$4:$BP$53,Q23,))</f>
        <v>0</v>
      </c>
      <c r="R14" s="97" t="e">
        <f>IF($A$20=0,"",VLOOKUP($A$20,sonuç!$B$4:$BP$53,R23,))</f>
        <v>#REF!</v>
      </c>
      <c r="S14" s="718" t="s">
        <v>182</v>
      </c>
      <c r="T14" s="719"/>
      <c r="U14" s="102" t="s">
        <v>301</v>
      </c>
      <c r="V14" s="710"/>
      <c r="W14" s="711"/>
      <c r="X14" s="712"/>
    </row>
    <row r="15" spans="1:92" ht="12.75" customHeight="1" x14ac:dyDescent="0.2">
      <c r="A15" s="706"/>
      <c r="B15" s="99" t="s">
        <v>146</v>
      </c>
      <c r="C15" s="100" t="e">
        <f t="shared" ref="C15:P15" si="2">IF(C14="R","Rap.",IF(C14="","",VLOOKUP(C14,$A$74:$B$174,2,)))</f>
        <v>#REF!</v>
      </c>
      <c r="D15" s="100" t="str">
        <f t="shared" si="2"/>
        <v>Sıfır</v>
      </c>
      <c r="E15" s="100" t="str">
        <f t="shared" si="2"/>
        <v>Sıfır</v>
      </c>
      <c r="F15" s="100" t="str">
        <f t="shared" si="2"/>
        <v>Sıfır</v>
      </c>
      <c r="G15" s="100" t="str">
        <f t="shared" si="2"/>
        <v>Sıfır</v>
      </c>
      <c r="H15" s="100" t="str">
        <f t="shared" si="2"/>
        <v>Sıfır</v>
      </c>
      <c r="I15" s="100" t="str">
        <f t="shared" si="2"/>
        <v>Sıfır</v>
      </c>
      <c r="J15" s="100" t="str">
        <f t="shared" si="2"/>
        <v>Sıfır</v>
      </c>
      <c r="K15" s="100" t="str">
        <f t="shared" si="2"/>
        <v>Sıfır</v>
      </c>
      <c r="L15" s="100" t="str">
        <f t="shared" si="2"/>
        <v>Sıfır</v>
      </c>
      <c r="M15" s="100" t="str">
        <f t="shared" si="2"/>
        <v>Sıfır</v>
      </c>
      <c r="N15" s="100" t="str">
        <f t="shared" si="2"/>
        <v>Sıfır</v>
      </c>
      <c r="O15" s="100" t="str">
        <f t="shared" si="2"/>
        <v>Sıfır</v>
      </c>
      <c r="P15" s="100" t="str">
        <f t="shared" si="2"/>
        <v>Sıfır</v>
      </c>
      <c r="Q15" s="100" t="str">
        <f>IF(Q14="R","Rap.",IF(Q14="","",VLOOKUP(Q14,$A$74:$B$174,2,)))</f>
        <v>Sıfır</v>
      </c>
      <c r="R15" s="100" t="e">
        <f>IF(R14="R","Rap.",IF(R14="","",VLOOKUP(R14,$A$74:$B$174,2,)))</f>
        <v>#REF!</v>
      </c>
      <c r="S15" s="720" t="e">
        <f>IF(A20=0,"",VLOOKUP($A$20,sonuç!$B$4:$BQ$53,68,))</f>
        <v>#REF!</v>
      </c>
      <c r="T15" s="721"/>
      <c r="U15" s="103" t="e">
        <f>IF(A20=0,"",VLOOKUP($A$20,sonuç!$B$4:$BQ$53,67,))</f>
        <v>#REF!</v>
      </c>
      <c r="V15" s="710"/>
      <c r="W15" s="711"/>
      <c r="X15" s="712"/>
    </row>
    <row r="16" spans="1:92" ht="12.75" customHeight="1" x14ac:dyDescent="0.2">
      <c r="A16" s="705" t="s">
        <v>144</v>
      </c>
      <c r="B16" s="96" t="s">
        <v>145</v>
      </c>
      <c r="C16" s="97" t="e">
        <f>IF($A$20=0,"",VLOOKUP($A$20,sonuç!$B$4:$BP$53,C24,))</f>
        <v>#REF!</v>
      </c>
      <c r="D16" s="97">
        <f>IF($A$20=0,"",VLOOKUP($A$20,sonuç!$B$4:$BP$53,D24,))</f>
        <v>0</v>
      </c>
      <c r="E16" s="97">
        <f>IF($A$20=0,"",VLOOKUP($A$20,sonuç!$B$4:$BP$53,E24,))</f>
        <v>0</v>
      </c>
      <c r="F16" s="97">
        <f>IF($A$20=0,"",VLOOKUP($A$20,sonuç!$B$4:$BP$53,F24,))</f>
        <v>0</v>
      </c>
      <c r="G16" s="97">
        <f>IF($A$20=0,"",VLOOKUP($A$20,sonuç!$B$4:$BP$53,G24,))</f>
        <v>0</v>
      </c>
      <c r="H16" s="97">
        <f>IF($A$20=0,"",VLOOKUP($A$20,sonuç!$B$4:$BP$53,H24,))</f>
        <v>0</v>
      </c>
      <c r="I16" s="97">
        <f>IF($A$20=0,"",VLOOKUP($A$20,sonuç!$B$4:$BP$53,I24,))</f>
        <v>0</v>
      </c>
      <c r="J16" s="97">
        <f>IF($A$20=0,"",VLOOKUP($A$20,sonuç!$B$4:$BP$53,J24,))</f>
        <v>0</v>
      </c>
      <c r="K16" s="97">
        <f>IF($A$20=0,"",VLOOKUP($A$20,sonuç!$B$4:$BP$53,K24,))</f>
        <v>0</v>
      </c>
      <c r="L16" s="97">
        <f>IF($A$20=0,"",VLOOKUP($A$20,sonuç!$B$4:$BP$53,L24,))</f>
        <v>0</v>
      </c>
      <c r="M16" s="97">
        <f>IF($A$20=0,"",VLOOKUP($A$20,sonuç!$B$4:$BP$53,M24,))</f>
        <v>0</v>
      </c>
      <c r="N16" s="97">
        <f>IF($A$20=0,"",VLOOKUP($A$20,sonuç!$B$4:$BP$53,N24,))</f>
        <v>0</v>
      </c>
      <c r="O16" s="97">
        <f>IF($A$20=0,"",VLOOKUP($A$20,sonuç!$B$4:$BP$53,O24,))</f>
        <v>0</v>
      </c>
      <c r="P16" s="97">
        <f>IF($A$20=0,"",VLOOKUP($A$20,sonuç!$B$4:$BP$53,P24,))</f>
        <v>0</v>
      </c>
      <c r="Q16" s="97">
        <f>IF($A$20=0,"",VLOOKUP($A$20,sonuç!$B$4:$BP$53,Q24,))</f>
        <v>0</v>
      </c>
      <c r="R16" s="97" t="e">
        <f>IF($A$20=0,"",VLOOKUP($A$20,sonuç!$B$4:$BP$53,R24,))</f>
        <v>#REF!</v>
      </c>
      <c r="S16" s="722" t="e">
        <f>IF(S15="","",IF(S15=0,"",VLOOKUP(S15,$A$74:$B$274,2,)))</f>
        <v>#REF!</v>
      </c>
      <c r="T16" s="723"/>
      <c r="U16" s="716" t="e">
        <f>IF(U15="","",IF(U15=0,"",IF(U15&lt;1,"",VLOOKUP(U15,$D$74:$E$474,2,))))</f>
        <v>#REF!</v>
      </c>
      <c r="V16" s="710"/>
      <c r="W16" s="711"/>
      <c r="X16" s="712"/>
    </row>
    <row r="17" spans="1:92" ht="20.25" customHeight="1" x14ac:dyDescent="0.2">
      <c r="A17" s="706"/>
      <c r="B17" s="99" t="s">
        <v>146</v>
      </c>
      <c r="C17" s="278" t="e">
        <f t="shared" ref="C17:P17" si="3">IF(C16="","",VLOOKUP(C16,$A$74:$B$174,2,))</f>
        <v>#REF!</v>
      </c>
      <c r="D17" s="279" t="str">
        <f t="shared" si="3"/>
        <v>Sıfır</v>
      </c>
      <c r="E17" s="279" t="str">
        <f t="shared" si="3"/>
        <v>Sıfır</v>
      </c>
      <c r="F17" s="279" t="str">
        <f t="shared" si="3"/>
        <v>Sıfır</v>
      </c>
      <c r="G17" s="279" t="str">
        <f t="shared" si="3"/>
        <v>Sıfır</v>
      </c>
      <c r="H17" s="279" t="str">
        <f t="shared" si="3"/>
        <v>Sıfır</v>
      </c>
      <c r="I17" s="279" t="str">
        <f t="shared" si="3"/>
        <v>Sıfır</v>
      </c>
      <c r="J17" s="279" t="str">
        <f t="shared" si="3"/>
        <v>Sıfır</v>
      </c>
      <c r="K17" s="279" t="str">
        <f t="shared" si="3"/>
        <v>Sıfır</v>
      </c>
      <c r="L17" s="279" t="str">
        <f t="shared" si="3"/>
        <v>Sıfır</v>
      </c>
      <c r="M17" s="279" t="str">
        <f t="shared" si="3"/>
        <v>Sıfır</v>
      </c>
      <c r="N17" s="279" t="str">
        <f t="shared" si="3"/>
        <v>Sıfır</v>
      </c>
      <c r="O17" s="279" t="str">
        <f t="shared" si="3"/>
        <v>Sıfır</v>
      </c>
      <c r="P17" s="280" t="str">
        <f t="shared" si="3"/>
        <v>Sıfır</v>
      </c>
      <c r="Q17" s="280" t="str">
        <f>IF(Q16="","",VLOOKUP(Q16,$A$74:$B$174,2,))</f>
        <v>Sıfır</v>
      </c>
      <c r="R17" s="280" t="e">
        <f>IF(R16="","",VLOOKUP(R16,$A$74:$B$174,2,))</f>
        <v>#REF!</v>
      </c>
      <c r="S17" s="724"/>
      <c r="T17" s="725"/>
      <c r="U17" s="717"/>
      <c r="V17" s="713"/>
      <c r="W17" s="714"/>
      <c r="X17" s="715"/>
    </row>
    <row r="18" spans="1:92" ht="4.5" customHeight="1" x14ac:dyDescent="0.2">
      <c r="A18" s="104"/>
      <c r="B18" s="93"/>
      <c r="C18" s="93"/>
      <c r="D18" s="93"/>
      <c r="E18" s="93"/>
      <c r="F18" s="93"/>
      <c r="G18" s="93"/>
      <c r="H18" s="93"/>
      <c r="I18" s="93"/>
      <c r="J18" s="93"/>
      <c r="K18" s="93"/>
      <c r="L18" s="93"/>
      <c r="M18" s="93"/>
      <c r="N18" s="93"/>
      <c r="O18" s="93"/>
      <c r="P18" s="93"/>
      <c r="Q18" s="93"/>
      <c r="R18" s="93"/>
      <c r="S18" s="93"/>
      <c r="T18" s="93"/>
      <c r="U18" s="93"/>
      <c r="V18" s="93"/>
      <c r="W18" s="93"/>
      <c r="X18" s="93"/>
    </row>
    <row r="19" spans="1:92" x14ac:dyDescent="0.2">
      <c r="A19" s="105" t="s">
        <v>163</v>
      </c>
      <c r="B19" s="666" t="s">
        <v>16</v>
      </c>
      <c r="C19" s="666"/>
      <c r="D19" s="666"/>
      <c r="E19" s="666"/>
      <c r="F19" s="666" t="s">
        <v>166</v>
      </c>
      <c r="G19" s="666"/>
      <c r="H19" s="666" t="s">
        <v>167</v>
      </c>
      <c r="I19" s="666"/>
      <c r="J19" s="666"/>
      <c r="K19" s="666" t="s">
        <v>165</v>
      </c>
      <c r="L19" s="666"/>
      <c r="M19" s="666"/>
      <c r="N19" s="676" t="s">
        <v>162</v>
      </c>
      <c r="O19" s="677"/>
      <c r="P19" s="677"/>
      <c r="Q19" s="678"/>
      <c r="R19" s="676" t="s">
        <v>161</v>
      </c>
      <c r="S19" s="677"/>
      <c r="T19" s="678"/>
      <c r="U19" s="680" t="s">
        <v>803</v>
      </c>
      <c r="V19" s="680"/>
      <c r="W19" s="666" t="s">
        <v>164</v>
      </c>
      <c r="X19" s="679"/>
    </row>
    <row r="20" spans="1:92" ht="30" customHeight="1" thickBot="1" x14ac:dyDescent="0.25">
      <c r="A20" s="106">
        <f>IF(AN3&gt;AN6,0,VLOOKUP($AN$3,'1a'!$A$9:$C$58,2,))</f>
        <v>1</v>
      </c>
      <c r="B20" s="701" t="str">
        <f>IF(A20=0,"",VLOOKUP($A$20,sonuç!$B$4:$BP$53,2,))</f>
        <v>TEZCAN PARLAK</v>
      </c>
      <c r="C20" s="702"/>
      <c r="D20" s="702"/>
      <c r="E20" s="703"/>
      <c r="F20" s="668" t="str">
        <f>IF(A20=0,"","T.C.")</f>
        <v>T.C.</v>
      </c>
      <c r="G20" s="668"/>
      <c r="H20" s="668" t="str">
        <f>IF(A20=0,"",VLOOKUP($A$20,öğrbil!$B$4:$L$53,7,))</f>
        <v>HÜSEYİN</v>
      </c>
      <c r="I20" s="668"/>
      <c r="J20" s="668"/>
      <c r="K20" s="668" t="str">
        <f>IF(A20=0,"",VLOOKUP($A$20,öğrbil!$B$4:$L$53,8,))</f>
        <v>EMİNE</v>
      </c>
      <c r="L20" s="668"/>
      <c r="M20" s="668"/>
      <c r="N20" s="673" t="str">
        <f>IF(A20=0,"",VLOOKUP($A$20,öğrbil!$B$4:$L$53,9,))</f>
        <v>SELİM</v>
      </c>
      <c r="O20" s="674"/>
      <c r="P20" s="674"/>
      <c r="Q20" s="675"/>
      <c r="R20" s="670">
        <f>IF(A20=0,"",VLOOKUP($A$20,öğrbil!$B$4:$L$53,10,))</f>
        <v>33657</v>
      </c>
      <c r="S20" s="671"/>
      <c r="T20" s="672"/>
      <c r="U20" s="667" t="e">
        <f>IF(A20=0,"",VLOOKUP($A$20,öğrbil!$B$4:$L$53,13,))</f>
        <v>#REF!</v>
      </c>
      <c r="V20" s="667"/>
      <c r="W20" s="668" t="str">
        <f>IF(A20=0,"","İngilizce")</f>
        <v>İngilizce</v>
      </c>
      <c r="X20" s="669"/>
    </row>
    <row r="21" spans="1:92" ht="24" hidden="1" customHeight="1" thickTop="1" x14ac:dyDescent="0.2">
      <c r="C21" s="81">
        <v>3</v>
      </c>
      <c r="D21" s="81">
        <v>7</v>
      </c>
      <c r="E21" s="81">
        <v>11</v>
      </c>
      <c r="F21" s="81">
        <v>15</v>
      </c>
      <c r="G21" s="81">
        <v>19</v>
      </c>
      <c r="H21" s="81">
        <v>23</v>
      </c>
      <c r="I21" s="81">
        <v>27</v>
      </c>
      <c r="J21" s="81">
        <v>31</v>
      </c>
      <c r="K21" s="81">
        <v>35</v>
      </c>
      <c r="L21" s="81">
        <v>39</v>
      </c>
      <c r="M21" s="81">
        <v>43</v>
      </c>
      <c r="N21" s="81">
        <v>47</v>
      </c>
      <c r="O21" s="81">
        <v>51</v>
      </c>
      <c r="P21" s="81">
        <v>55</v>
      </c>
      <c r="Q21" s="81">
        <v>59</v>
      </c>
      <c r="R21" s="81">
        <v>63</v>
      </c>
      <c r="T21" s="81">
        <f>COUNTIF(C14:R14,"&lt;2")</f>
        <v>14</v>
      </c>
    </row>
    <row r="22" spans="1:92" ht="24" hidden="1" customHeight="1" x14ac:dyDescent="0.2">
      <c r="C22" s="81">
        <v>4</v>
      </c>
      <c r="D22" s="81">
        <v>8</v>
      </c>
      <c r="E22" s="81">
        <v>12</v>
      </c>
      <c r="F22" s="81">
        <v>16</v>
      </c>
      <c r="G22" s="81">
        <v>20</v>
      </c>
      <c r="H22" s="81">
        <v>24</v>
      </c>
      <c r="I22" s="81">
        <v>28</v>
      </c>
      <c r="J22" s="81">
        <v>32</v>
      </c>
      <c r="K22" s="81">
        <v>36</v>
      </c>
      <c r="L22" s="81">
        <v>40</v>
      </c>
      <c r="M22" s="81">
        <v>44</v>
      </c>
      <c r="N22" s="81">
        <v>48</v>
      </c>
      <c r="O22" s="81">
        <v>52</v>
      </c>
      <c r="P22" s="81">
        <v>56</v>
      </c>
      <c r="Q22" s="81">
        <v>60</v>
      </c>
      <c r="R22" s="81">
        <v>64</v>
      </c>
      <c r="T22" s="81">
        <f>COUNTIF(C16:P16,"&lt;2")</f>
        <v>13</v>
      </c>
    </row>
    <row r="23" spans="1:92" ht="24" hidden="1" customHeight="1" x14ac:dyDescent="0.2">
      <c r="C23" s="81">
        <v>5</v>
      </c>
      <c r="D23" s="81">
        <v>9</v>
      </c>
      <c r="E23" s="81">
        <v>13</v>
      </c>
      <c r="F23" s="81">
        <v>17</v>
      </c>
      <c r="G23" s="81">
        <v>21</v>
      </c>
      <c r="H23" s="81">
        <v>25</v>
      </c>
      <c r="I23" s="81">
        <v>29</v>
      </c>
      <c r="J23" s="81">
        <v>33</v>
      </c>
      <c r="K23" s="81">
        <v>37</v>
      </c>
      <c r="L23" s="81">
        <v>41</v>
      </c>
      <c r="M23" s="81">
        <v>45</v>
      </c>
      <c r="N23" s="81">
        <v>49</v>
      </c>
      <c r="O23" s="81">
        <v>53</v>
      </c>
      <c r="P23" s="81">
        <v>57</v>
      </c>
      <c r="Q23" s="81">
        <v>61</v>
      </c>
      <c r="R23" s="81">
        <v>65</v>
      </c>
    </row>
    <row r="24" spans="1:92" ht="24" hidden="1" customHeight="1" x14ac:dyDescent="0.2">
      <c r="C24" s="81">
        <v>6</v>
      </c>
      <c r="D24" s="81">
        <v>10</v>
      </c>
      <c r="E24" s="81">
        <v>14</v>
      </c>
      <c r="F24" s="81">
        <v>18</v>
      </c>
      <c r="G24" s="81">
        <v>22</v>
      </c>
      <c r="H24" s="81">
        <v>26</v>
      </c>
      <c r="I24" s="81">
        <v>30</v>
      </c>
      <c r="J24" s="81">
        <v>34</v>
      </c>
      <c r="K24" s="81">
        <v>38</v>
      </c>
      <c r="L24" s="81">
        <v>42</v>
      </c>
      <c r="M24" s="81">
        <v>46</v>
      </c>
      <c r="N24" s="81">
        <v>50</v>
      </c>
      <c r="O24" s="81">
        <v>54</v>
      </c>
      <c r="P24" s="81">
        <v>58</v>
      </c>
      <c r="Q24" s="81">
        <v>62</v>
      </c>
      <c r="R24" s="81">
        <v>66</v>
      </c>
    </row>
    <row r="25" spans="1:92" ht="3.75" hidden="1" customHeight="1" x14ac:dyDescent="0.2"/>
    <row r="26" spans="1:92" ht="18.75" customHeight="1" thickTop="1" thickBot="1" x14ac:dyDescent="0.25"/>
    <row r="27" spans="1:92" ht="13.5" thickTop="1" x14ac:dyDescent="0.2">
      <c r="A27" s="735" t="s">
        <v>160</v>
      </c>
      <c r="B27" s="736"/>
      <c r="C27" s="94">
        <f>ANASAYFA!$G$5</f>
        <v>5</v>
      </c>
      <c r="D27" s="94">
        <f>ANASAYFA!$G$6</f>
        <v>4</v>
      </c>
      <c r="E27" s="94">
        <f>ANASAYFA!$G$7</f>
        <v>3</v>
      </c>
      <c r="F27" s="94">
        <f>ANASAYFA!$G$8</f>
        <v>1</v>
      </c>
      <c r="G27" s="94">
        <f>ANASAYFA!$G$9</f>
        <v>2</v>
      </c>
      <c r="H27" s="94">
        <f>ANASAYFA!$G$10</f>
        <v>4</v>
      </c>
      <c r="I27" s="94">
        <f>ANASAYFA!$G$11</f>
        <v>2</v>
      </c>
      <c r="J27" s="94">
        <f>ANASAYFA!$G$12</f>
        <v>1</v>
      </c>
      <c r="K27" s="94">
        <f>ANASAYFA!$G$13</f>
        <v>1</v>
      </c>
      <c r="L27" s="94">
        <f>ANASAYFA!$G$14</f>
        <v>2</v>
      </c>
      <c r="M27" s="94">
        <f>ANASAYFA!$G$15</f>
        <v>2</v>
      </c>
      <c r="N27" s="94">
        <f>ANASAYFA!$G$16</f>
        <v>1</v>
      </c>
      <c r="O27" s="94">
        <f>ANASAYFA!$G$17</f>
        <v>1</v>
      </c>
      <c r="P27" s="94">
        <f>ANASAYFA!$G$18</f>
        <v>1</v>
      </c>
      <c r="Q27" s="94">
        <f>ANASAYFA!$G$19</f>
        <v>0</v>
      </c>
      <c r="R27" s="94">
        <f>ANASAYFA!$G$20</f>
        <v>0</v>
      </c>
      <c r="S27" s="681">
        <f>IF($A$38=0,"",IF($V$3=4,U33,VLOOKUP($A$38,öğrbil!$B$4:$L$53,3,)))</f>
        <v>0</v>
      </c>
      <c r="T27" s="682"/>
      <c r="U27" s="699">
        <f>IF($A$38=0,"",IF($V$3=5,U33,VLOOKUP($A$38,öğrbil!$B$4:$L$53,4,)))</f>
        <v>0</v>
      </c>
      <c r="V27" s="699">
        <f>IF($A$38=0,"",IF($V$3=6,U33,VLOOKUP($A$38,öğrbil!$B$4:$L$53,5,)))</f>
        <v>0</v>
      </c>
      <c r="W27" s="699" t="e">
        <f>IF($A$38=0,"",IF($V$3=7,U33,VLOOKUP($A$38,öğrbil!$B$4:$L$53,6,)))</f>
        <v>#REF!</v>
      </c>
      <c r="X27" s="685" t="str">
        <f>IF($A$38=0,"",IF($V$3=8,U33," "))</f>
        <v xml:space="preserve"> </v>
      </c>
      <c r="Z27" s="93"/>
      <c r="AA27" s="93"/>
      <c r="AB27" s="93"/>
      <c r="AC27" s="93"/>
      <c r="AD27" s="93"/>
      <c r="AE27" s="93"/>
      <c r="AF27" s="93"/>
      <c r="AG27" s="93"/>
      <c r="AH27" s="93"/>
      <c r="AI27" s="93"/>
      <c r="AJ27" s="93"/>
      <c r="AK27" s="93"/>
      <c r="AL27" s="93"/>
      <c r="AM27" s="93"/>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3"/>
      <c r="BW27" s="93"/>
      <c r="BX27" s="93"/>
      <c r="BY27" s="93"/>
      <c r="BZ27" s="93"/>
      <c r="CA27" s="93"/>
      <c r="CB27" s="93"/>
      <c r="CC27" s="93"/>
      <c r="CD27" s="93"/>
      <c r="CE27" s="93"/>
      <c r="CF27" s="93"/>
      <c r="CG27" s="93"/>
      <c r="CH27" s="93"/>
      <c r="CI27" s="93"/>
      <c r="CJ27" s="93"/>
      <c r="CK27" s="93"/>
      <c r="CL27" s="93"/>
      <c r="CM27" s="93"/>
      <c r="CN27" s="93"/>
    </row>
    <row r="28" spans="1:92" ht="12.75" customHeight="1" thickBot="1" x14ac:dyDescent="0.25">
      <c r="A28" s="705" t="s">
        <v>157</v>
      </c>
      <c r="B28" s="96" t="s">
        <v>145</v>
      </c>
      <c r="C28" s="97" t="str">
        <f>IF($A$38=0,"",VLOOKUP($A$38,sonuç!$B$4:$BP$53,C40,))</f>
        <v/>
      </c>
      <c r="D28" s="98">
        <f>IF($A$38=0,"",VLOOKUP($A$38,sonuç!$B$4:$BP$53,D40,))</f>
        <v>0</v>
      </c>
      <c r="E28" s="98" t="str">
        <f>IF($A$38=0,"",VLOOKUP($A$38,sonuç!$B$4:$BP$53,E40,))</f>
        <v>Değerlendirme</v>
      </c>
      <c r="F28" s="98" t="str">
        <f>IF($A$38=0,"",VLOOKUP($A$38,sonuç!$B$4:$BP$53,F40,))</f>
        <v/>
      </c>
      <c r="G28" s="98" t="str">
        <f>IF($A$38=0,"",VLOOKUP($A$38,sonuç!$B$4:$BP$53,G40,))</f>
        <v/>
      </c>
      <c r="H28" s="98" t="str">
        <f>IF($A$38=0,"",VLOOKUP($A$38,sonuç!$B$4:$BP$53,H40,))</f>
        <v/>
      </c>
      <c r="I28" s="98" t="str">
        <f>IF($A$38=0,"",VLOOKUP($A$38,sonuç!$B$4:$BP$53,I40,))</f>
        <v/>
      </c>
      <c r="J28" s="98" t="str">
        <f>IF($A$38=0,"",VLOOKUP($A$38,sonuç!$B$4:$BP$53,J40,))</f>
        <v/>
      </c>
      <c r="K28" s="98" t="str">
        <f>IF($A$38=0,"",VLOOKUP($A$38,sonuç!$B$4:$BP$53,K40,))</f>
        <v/>
      </c>
      <c r="L28" s="98" t="str">
        <f>IF($A$38=0,"",VLOOKUP($A$38,sonuç!$B$4:$BP$53,L40,))</f>
        <v/>
      </c>
      <c r="M28" s="98" t="str">
        <f>IF($A$38=0,"",VLOOKUP($A$38,sonuç!$B$4:$BP$53,M40,))</f>
        <v/>
      </c>
      <c r="N28" s="98" t="str">
        <f>IF($A$38=0,"",VLOOKUP($A$38,sonuç!$B$4:$BP$53,N40,))</f>
        <v/>
      </c>
      <c r="O28" s="98" t="str">
        <f>IF($A$38=0,"",VLOOKUP($A$38,sonuç!$B$4:$BP$53,O40,))</f>
        <v/>
      </c>
      <c r="P28" s="98" t="str">
        <f>IF($A$38=0,"",VLOOKUP($A$38,sonuç!$B$4:$BP$53,P40,))</f>
        <v/>
      </c>
      <c r="Q28" s="98" t="str">
        <f>IF($A$38=0,"",VLOOKUP($A$38,sonuç!$B$4:$BP$53,Q40,))</f>
        <v/>
      </c>
      <c r="R28" s="98" t="str">
        <f>IF($A$38=0,"",VLOOKUP($A$38,sonuç!$B$4:$BP$53,R40,))</f>
        <v/>
      </c>
      <c r="S28" s="683"/>
      <c r="T28" s="684"/>
      <c r="U28" s="700"/>
      <c r="V28" s="700"/>
      <c r="W28" s="700"/>
      <c r="X28" s="686"/>
    </row>
    <row r="29" spans="1:92" ht="12.75" customHeight="1" x14ac:dyDescent="0.2">
      <c r="A29" s="706"/>
      <c r="B29" s="99" t="s">
        <v>146</v>
      </c>
      <c r="C29" s="100" t="str">
        <f t="shared" ref="C29:P29" si="4">IF(C28="R","Rap.",IF(C28="","",VLOOKUP(C28,$A$74:$B$174,2,)))</f>
        <v/>
      </c>
      <c r="D29" s="100" t="str">
        <f t="shared" si="4"/>
        <v>Sıfır</v>
      </c>
      <c r="E29" s="100" t="e">
        <f t="shared" si="4"/>
        <v>#N/A</v>
      </c>
      <c r="F29" s="100" t="str">
        <f t="shared" si="4"/>
        <v/>
      </c>
      <c r="G29" s="100" t="str">
        <f t="shared" si="4"/>
        <v/>
      </c>
      <c r="H29" s="100" t="str">
        <f t="shared" si="4"/>
        <v/>
      </c>
      <c r="I29" s="100" t="str">
        <f t="shared" si="4"/>
        <v/>
      </c>
      <c r="J29" s="100" t="str">
        <f t="shared" si="4"/>
        <v/>
      </c>
      <c r="K29" s="100" t="str">
        <f t="shared" si="4"/>
        <v/>
      </c>
      <c r="L29" s="100" t="str">
        <f t="shared" si="4"/>
        <v/>
      </c>
      <c r="M29" s="100" t="str">
        <f t="shared" si="4"/>
        <v/>
      </c>
      <c r="N29" s="100" t="str">
        <f t="shared" si="4"/>
        <v/>
      </c>
      <c r="O29" s="100" t="str">
        <f t="shared" si="4"/>
        <v/>
      </c>
      <c r="P29" s="100" t="str">
        <f t="shared" si="4"/>
        <v/>
      </c>
      <c r="Q29" s="100" t="str">
        <f>IF(Q28="R","Rap.",IF(Q28="","",VLOOKUP(Q28,$A$74:$B$174,2,)))</f>
        <v/>
      </c>
      <c r="R29" s="100" t="str">
        <f>IF(R28="R","Rap.",IF(R28="","",VLOOKUP(R28,$A$74:$B$174,2,)))</f>
        <v/>
      </c>
      <c r="S29" s="732" t="s">
        <v>179</v>
      </c>
      <c r="T29" s="733"/>
      <c r="U29" s="734"/>
      <c r="V29" s="747" t="s">
        <v>180</v>
      </c>
      <c r="W29" s="747"/>
      <c r="X29" s="748"/>
    </row>
    <row r="30" spans="1:92" ht="12.75" customHeight="1" x14ac:dyDescent="0.2">
      <c r="A30" s="705" t="s">
        <v>158</v>
      </c>
      <c r="B30" s="96" t="s">
        <v>145</v>
      </c>
      <c r="C30" s="97" t="str">
        <f>IF($A$38=0,"",VLOOKUP($A$38,sonuç!$B$4:$BP$53,C41,))</f>
        <v>Değerlendirme</v>
      </c>
      <c r="D30" s="97" t="str">
        <f>IF($A$38=0,"",VLOOKUP($A$38,sonuç!$B$4:$BP$53,D41,))</f>
        <v>Değerlendirme</v>
      </c>
      <c r="E30" s="97" t="str">
        <f>IF($A$38=0,"",VLOOKUP($A$38,sonuç!$B$4:$BP$53,E41,))</f>
        <v>Değerlendirme</v>
      </c>
      <c r="F30" s="97" t="str">
        <f>IF($A$38=0,"",VLOOKUP($A$38,sonuç!$B$4:$BP$53,F41,))</f>
        <v>Değerlendirme</v>
      </c>
      <c r="G30" s="97" t="str">
        <f>IF($A$38=0,"",VLOOKUP($A$38,sonuç!$B$4:$BP$53,G41,))</f>
        <v>Değerlendirme</v>
      </c>
      <c r="H30" s="97" t="str">
        <f>IF($A$38=0,"",VLOOKUP($A$38,sonuç!$B$4:$BP$53,H41,))</f>
        <v>Değerlendirme</v>
      </c>
      <c r="I30" s="97" t="str">
        <f>IF($A$38=0,"",VLOOKUP($A$38,sonuç!$B$4:$BP$53,I41,))</f>
        <v>Değerlendirme</v>
      </c>
      <c r="J30" s="97" t="str">
        <f>IF($A$38=0,"",VLOOKUP($A$38,sonuç!$B$4:$BP$53,J41,))</f>
        <v>Değerlendirme</v>
      </c>
      <c r="K30" s="97" t="str">
        <f>IF($A$38=0,"",VLOOKUP($A$38,sonuç!$B$4:$BP$53,K41,))</f>
        <v>Değerlendirme</v>
      </c>
      <c r="L30" s="97" t="str">
        <f>IF($A$38=0,"",VLOOKUP($A$38,sonuç!$B$4:$BP$53,L41,))</f>
        <v>Değerlendirme</v>
      </c>
      <c r="M30" s="97" t="str">
        <f>IF($A$38=0,"",VLOOKUP($A$38,sonuç!$B$4:$BP$53,M41,))</f>
        <v>Değerlendirme</v>
      </c>
      <c r="N30" s="97" t="str">
        <f>IF($A$38=0,"",VLOOKUP($A$38,sonuç!$B$4:$BP$53,N41,))</f>
        <v>Değerlendirme</v>
      </c>
      <c r="O30" s="97" t="str">
        <f>IF($A$38=0,"",VLOOKUP($A$38,sonuç!$B$4:$BP$53,O41,))</f>
        <v>Değerlendirme</v>
      </c>
      <c r="P30" s="97" t="str">
        <f>IF($A$38=0,"",VLOOKUP($A$38,sonuç!$B$4:$BP$53,P41,))</f>
        <v>Değerlendirme</v>
      </c>
      <c r="Q30" s="97" t="str">
        <f>IF($A$38=0,"",VLOOKUP($A$38,sonuç!$B$4:$BP$53,Q41,))</f>
        <v>Değerlendirme</v>
      </c>
      <c r="R30" s="97" t="e">
        <f>IF($A$38=0,"",VLOOKUP($A$38,sonuç!$B$4:$BP$53,R41,))</f>
        <v>#REF!</v>
      </c>
      <c r="S30" s="726" t="str">
        <f>IF(A38="","",IF(A38=0,"",IF(T39&gt;0,"ŞÖK","GEÇTİ")))</f>
        <v>ŞÖK</v>
      </c>
      <c r="T30" s="727"/>
      <c r="U30" s="728"/>
      <c r="V30" s="707" t="e">
        <f>Y30&amp;" "&amp;Z30&amp;" "&amp;AA30&amp;" "&amp;AB30&amp;" "&amp;AC30&amp;" "&amp;AD30&amp;" "&amp;AE30&amp;" "&amp;AF30&amp;" "&amp;AG30&amp;" "&amp;AH30&amp;" "&amp;AI30&amp;" "&amp;AJ30&amp;" "&amp;AK30&amp;" "&amp;AL30</f>
        <v>#REF!</v>
      </c>
      <c r="W30" s="756"/>
      <c r="X30" s="757"/>
      <c r="Y30" s="81" t="e">
        <f>IF(C32&lt;2,$C$6,"")</f>
        <v>#REF!</v>
      </c>
      <c r="Z30" s="81" t="str">
        <f>IF(D32&lt;2,$D$6,"")</f>
        <v>Matematik</v>
      </c>
      <c r="AA30" s="81" t="str">
        <f>IF(E32&lt;2,$E$6,"")</f>
        <v>Fen ve Teknoloji</v>
      </c>
      <c r="AB30" s="81" t="str">
        <f>IF(F32&lt;2,$F$6,"")</f>
        <v>Sosyal Bilgiler</v>
      </c>
      <c r="AC30" s="81" t="str">
        <f>IF(G32&lt;2,$G$6,"")</f>
        <v>T.C. İnkılap Tarihi</v>
      </c>
      <c r="AD30" s="81" t="str">
        <f>IF(H32&lt;2,$H$6,"")</f>
        <v>Yabancı Dil</v>
      </c>
      <c r="AE30" s="81" t="str">
        <f>IF(I32&lt;2,$I$6,"")</f>
        <v>Din Kül. Ve Ah. Bil.</v>
      </c>
      <c r="AF30" s="81" t="str">
        <f>IF(J32&lt;2,$J$6,"")</f>
        <v>Görsel Sanatlar</v>
      </c>
      <c r="AG30" s="81" t="str">
        <f>IF(K32&lt;2,$K$6,"")</f>
        <v>Müzik</v>
      </c>
      <c r="AH30" s="81" t="str">
        <f>IF(L32&lt;2,$L$6,"")</f>
        <v>Beden  Eğitimi ve Spor</v>
      </c>
      <c r="AI30" s="81" t="str">
        <f>IF(M32&lt;2,$M$6,"")</f>
        <v>Teknoloji Tasarım</v>
      </c>
      <c r="AJ30" s="81" t="str">
        <f>IF(N32&lt;2,$N$6,"")</f>
        <v>Bilişim Teknolojileri ve Yazılım</v>
      </c>
      <c r="AK30" s="81" t="str">
        <f>IF(O32&lt;2,$O$6,"")</f>
        <v>Rehberlik ve Kariyer Planlama</v>
      </c>
      <c r="AL30" s="81" t="str">
        <f>IF(P32&lt;2,$P$6,"")</f>
        <v>Okul İdaresi</v>
      </c>
    </row>
    <row r="31" spans="1:92" ht="12.75" customHeight="1" x14ac:dyDescent="0.2">
      <c r="A31" s="706"/>
      <c r="B31" s="99" t="s">
        <v>146</v>
      </c>
      <c r="C31" s="100" t="e">
        <f t="shared" ref="C31:P31" si="5">IF(C30="R","Rap.",IF(C30="","",VLOOKUP(C30,$A$74:$B$174,2,)))</f>
        <v>#N/A</v>
      </c>
      <c r="D31" s="100" t="e">
        <f t="shared" si="5"/>
        <v>#N/A</v>
      </c>
      <c r="E31" s="100" t="e">
        <f t="shared" si="5"/>
        <v>#N/A</v>
      </c>
      <c r="F31" s="100" t="e">
        <f t="shared" si="5"/>
        <v>#N/A</v>
      </c>
      <c r="G31" s="100" t="e">
        <f t="shared" si="5"/>
        <v>#N/A</v>
      </c>
      <c r="H31" s="100" t="e">
        <f t="shared" si="5"/>
        <v>#N/A</v>
      </c>
      <c r="I31" s="100" t="e">
        <f t="shared" si="5"/>
        <v>#N/A</v>
      </c>
      <c r="J31" s="100" t="e">
        <f t="shared" si="5"/>
        <v>#N/A</v>
      </c>
      <c r="K31" s="100" t="e">
        <f t="shared" si="5"/>
        <v>#N/A</v>
      </c>
      <c r="L31" s="100" t="e">
        <f t="shared" si="5"/>
        <v>#N/A</v>
      </c>
      <c r="M31" s="100" t="e">
        <f t="shared" si="5"/>
        <v>#N/A</v>
      </c>
      <c r="N31" s="100" t="e">
        <f t="shared" si="5"/>
        <v>#N/A</v>
      </c>
      <c r="O31" s="100" t="e">
        <f t="shared" si="5"/>
        <v>#N/A</v>
      </c>
      <c r="P31" s="100" t="e">
        <f t="shared" si="5"/>
        <v>#N/A</v>
      </c>
      <c r="Q31" s="100" t="e">
        <f>IF(Q30="R","Rap.",IF(Q30="","",VLOOKUP(Q30,$A$74:$B$174,2,)))</f>
        <v>#N/A</v>
      </c>
      <c r="R31" s="100" t="e">
        <f>IF(R30="R","Rap.",IF(R30="","",VLOOKUP(R30,$A$74:$B$174,2,)))</f>
        <v>#REF!</v>
      </c>
      <c r="S31" s="729"/>
      <c r="T31" s="730"/>
      <c r="U31" s="731"/>
      <c r="V31" s="758"/>
      <c r="W31" s="759"/>
      <c r="X31" s="760"/>
    </row>
    <row r="32" spans="1:92" ht="12.75" customHeight="1" x14ac:dyDescent="0.2">
      <c r="A32" s="705" t="s">
        <v>159</v>
      </c>
      <c r="B32" s="96" t="s">
        <v>145</v>
      </c>
      <c r="C32" s="97" t="e">
        <f>IF($A$38=0,"",VLOOKUP($A$38,sonuç!$B$4:$BP$53,C42,))</f>
        <v>#REF!</v>
      </c>
      <c r="D32" s="97">
        <f>IF($A$38=0,"",VLOOKUP($A$38,sonuç!$B$4:$BP$53,D42,))</f>
        <v>0</v>
      </c>
      <c r="E32" s="97">
        <f>IF($A$38=0,"",VLOOKUP($A$38,sonuç!$B$4:$BP$53,E42,))</f>
        <v>0</v>
      </c>
      <c r="F32" s="97">
        <f>IF($A$38=0,"",VLOOKUP($A$38,sonuç!$B$4:$BP$53,F42,))</f>
        <v>0</v>
      </c>
      <c r="G32" s="97">
        <f>IF($A$38=0,"",VLOOKUP($A$38,sonuç!$B$4:$BP$53,G42,))</f>
        <v>0</v>
      </c>
      <c r="H32" s="97">
        <f>IF($A$38=0,"",VLOOKUP($A$38,sonuç!$B$4:$BP$53,H42,))</f>
        <v>0</v>
      </c>
      <c r="I32" s="97">
        <f>IF($A$38=0,"",VLOOKUP($A$38,sonuç!$B$4:$BP$53,I42,))</f>
        <v>0</v>
      </c>
      <c r="J32" s="97">
        <f>IF($A$38=0,"",VLOOKUP($A$38,sonuç!$B$4:$BP$53,J42,))</f>
        <v>0</v>
      </c>
      <c r="K32" s="97">
        <f>IF($A$38=0,"",VLOOKUP($A$38,sonuç!$B$4:$BP$53,K42,))</f>
        <v>0</v>
      </c>
      <c r="L32" s="97">
        <f>IF($A$38=0,"",VLOOKUP($A$38,sonuç!$B$4:$BP$53,L42,))</f>
        <v>0</v>
      </c>
      <c r="M32" s="97">
        <f>IF($A$38=0,"",VLOOKUP($A$38,sonuç!$B$4:$BP$53,M42,))</f>
        <v>0</v>
      </c>
      <c r="N32" s="97">
        <f>IF($A$38=0,"",VLOOKUP($A$38,sonuç!$B$4:$BP$53,N42,))</f>
        <v>0</v>
      </c>
      <c r="O32" s="97">
        <f>IF($A$38=0,"",VLOOKUP($A$38,sonuç!$B$4:$BP$53,O42,))</f>
        <v>0</v>
      </c>
      <c r="P32" s="97">
        <f>IF($A$38=0,"",VLOOKUP($A$38,sonuç!$B$4:$BP$53,P42,))</f>
        <v>0</v>
      </c>
      <c r="Q32" s="97">
        <f>IF($A$38=0,"",VLOOKUP($A$38,sonuç!$B$4:$BP$53,Q42,))</f>
        <v>0</v>
      </c>
      <c r="R32" s="97" t="e">
        <f>IF($A$38=0,"",VLOOKUP($A$38,sonuç!$B$4:$BP$53,R42,))</f>
        <v>#REF!</v>
      </c>
      <c r="S32" s="718" t="s">
        <v>182</v>
      </c>
      <c r="T32" s="719"/>
      <c r="U32" s="102" t="s">
        <v>301</v>
      </c>
      <c r="V32" s="758"/>
      <c r="W32" s="759"/>
      <c r="X32" s="760"/>
    </row>
    <row r="33" spans="1:92" ht="12.75" customHeight="1" x14ac:dyDescent="0.2">
      <c r="A33" s="706"/>
      <c r="B33" s="99" t="s">
        <v>146</v>
      </c>
      <c r="C33" s="100" t="e">
        <f t="shared" ref="C33:P33" si="6">IF(C32="R","Rap.",IF(C32="","",VLOOKUP(C32,$A$74:$B$174,2,)))</f>
        <v>#REF!</v>
      </c>
      <c r="D33" s="100" t="str">
        <f t="shared" si="6"/>
        <v>Sıfır</v>
      </c>
      <c r="E33" s="100" t="str">
        <f t="shared" si="6"/>
        <v>Sıfır</v>
      </c>
      <c r="F33" s="100" t="str">
        <f t="shared" si="6"/>
        <v>Sıfır</v>
      </c>
      <c r="G33" s="100" t="str">
        <f t="shared" si="6"/>
        <v>Sıfır</v>
      </c>
      <c r="H33" s="100" t="str">
        <f t="shared" si="6"/>
        <v>Sıfır</v>
      </c>
      <c r="I33" s="100" t="str">
        <f t="shared" si="6"/>
        <v>Sıfır</v>
      </c>
      <c r="J33" s="100" t="str">
        <f t="shared" si="6"/>
        <v>Sıfır</v>
      </c>
      <c r="K33" s="100" t="str">
        <f t="shared" si="6"/>
        <v>Sıfır</v>
      </c>
      <c r="L33" s="100" t="str">
        <f t="shared" si="6"/>
        <v>Sıfır</v>
      </c>
      <c r="M33" s="100" t="str">
        <f t="shared" si="6"/>
        <v>Sıfır</v>
      </c>
      <c r="N33" s="100" t="str">
        <f t="shared" si="6"/>
        <v>Sıfır</v>
      </c>
      <c r="O33" s="100" t="str">
        <f t="shared" si="6"/>
        <v>Sıfır</v>
      </c>
      <c r="P33" s="100" t="str">
        <f t="shared" si="6"/>
        <v>Sıfır</v>
      </c>
      <c r="Q33" s="100" t="str">
        <f>IF(Q32="R","Rap.",IF(Q32="","",VLOOKUP(Q32,$A$74:$B$174,2,)))</f>
        <v>Sıfır</v>
      </c>
      <c r="R33" s="100" t="e">
        <f>IF(R32="R","Rap.",IF(R32="","",VLOOKUP(R32,$A$74:$B$174,2,)))</f>
        <v>#REF!</v>
      </c>
      <c r="S33" s="720" t="e">
        <f>IF($A$38=0,"",VLOOKUP($A$38,sonuç!$B$4:$BQ$53,68,))</f>
        <v>#REF!</v>
      </c>
      <c r="T33" s="721"/>
      <c r="U33" s="103" t="e">
        <f>IF($A$38=0,"",VLOOKUP($A$38,sonuç!$B$4:$BQ$53,67,))</f>
        <v>#REF!</v>
      </c>
      <c r="V33" s="758"/>
      <c r="W33" s="759"/>
      <c r="X33" s="760"/>
      <c r="AO33" s="107"/>
    </row>
    <row r="34" spans="1:92" ht="12" customHeight="1" x14ac:dyDescent="0.2">
      <c r="A34" s="705" t="s">
        <v>144</v>
      </c>
      <c r="B34" s="96" t="s">
        <v>145</v>
      </c>
      <c r="C34" s="97" t="e">
        <f>IF($A$38=0,"",VLOOKUP($A$38,sonuç!$B$4:$BP$53,C43,))</f>
        <v>#REF!</v>
      </c>
      <c r="D34" s="97">
        <f>IF($A$38=0,"",VLOOKUP($A$38,sonuç!$B$4:$BP$53,D43,))</f>
        <v>0</v>
      </c>
      <c r="E34" s="97">
        <f>IF($A$38=0,"",VLOOKUP($A$38,sonuç!$B$4:$BP$53,E43,))</f>
        <v>0</v>
      </c>
      <c r="F34" s="97">
        <f>IF($A$38=0,"",VLOOKUP($A$38,sonuç!$B$4:$BP$53,F43,))</f>
        <v>0</v>
      </c>
      <c r="G34" s="97">
        <f>IF($A$38=0,"",VLOOKUP($A$38,sonuç!$B$4:$BP$53,G43,))</f>
        <v>0</v>
      </c>
      <c r="H34" s="97">
        <f>IF($A$38=0,"",VLOOKUP($A$38,sonuç!$B$4:$BP$53,H43,))</f>
        <v>0</v>
      </c>
      <c r="I34" s="97">
        <f>IF($A$38=0,"",VLOOKUP($A$38,sonuç!$B$4:$BP$53,I43,))</f>
        <v>0</v>
      </c>
      <c r="J34" s="97">
        <f>IF($A$38=0,"",VLOOKUP($A$38,sonuç!$B$4:$BP$53,J43,))</f>
        <v>0</v>
      </c>
      <c r="K34" s="97">
        <f>IF($A$38=0,"",VLOOKUP($A$38,sonuç!$B$4:$BP$53,K43,))</f>
        <v>0</v>
      </c>
      <c r="L34" s="97">
        <f>IF($A$38=0,"",VLOOKUP($A$38,sonuç!$B$4:$BP$53,L43,))</f>
        <v>0</v>
      </c>
      <c r="M34" s="97">
        <f>IF($A$38=0,"",VLOOKUP($A$38,sonuç!$B$4:$BP$53,M43,))</f>
        <v>0</v>
      </c>
      <c r="N34" s="97">
        <f>IF($A$38=0,"",VLOOKUP($A$38,sonuç!$B$4:$BP$53,N43,))</f>
        <v>0</v>
      </c>
      <c r="O34" s="97">
        <f>IF($A$38=0,"",VLOOKUP($A$38,sonuç!$B$4:$BP$53,O43,))</f>
        <v>0</v>
      </c>
      <c r="P34" s="97">
        <f>IF($A$38=0,"",VLOOKUP($A$38,sonuç!$B$4:$BP$53,P43,))</f>
        <v>0</v>
      </c>
      <c r="Q34" s="97">
        <f>IF($A$38=0,"",VLOOKUP($A$38,sonuç!$B$4:$BP$53,Q43,))</f>
        <v>0</v>
      </c>
      <c r="R34" s="97" t="e">
        <f>IF($A$38=0,"",VLOOKUP($A$38,sonuç!$B$4:$BP$53,R43,))</f>
        <v>#REF!</v>
      </c>
      <c r="S34" s="722" t="e">
        <f>IF(S33="","",IF(S33=0,"",VLOOKUP(S33,$A$74:$B$274,2,)))</f>
        <v>#REF!</v>
      </c>
      <c r="T34" s="723"/>
      <c r="U34" s="716" t="e">
        <f>IF(U33="","",IF(U33=0,"",IF(U33&lt;1,"",VLOOKUP(U33,$D$74:$E$474,2,))))</f>
        <v>#REF!</v>
      </c>
      <c r="V34" s="758"/>
      <c r="W34" s="759"/>
      <c r="X34" s="760"/>
      <c r="AO34" s="107"/>
    </row>
    <row r="35" spans="1:92" ht="21" customHeight="1" x14ac:dyDescent="0.2">
      <c r="A35" s="706"/>
      <c r="B35" s="99" t="s">
        <v>146</v>
      </c>
      <c r="C35" s="278" t="e">
        <f t="shared" ref="C35:P35" si="7">IF(C34="","",VLOOKUP(C34,$A$74:$B$174,2,))</f>
        <v>#REF!</v>
      </c>
      <c r="D35" s="279" t="str">
        <f t="shared" si="7"/>
        <v>Sıfır</v>
      </c>
      <c r="E35" s="279" t="str">
        <f t="shared" si="7"/>
        <v>Sıfır</v>
      </c>
      <c r="F35" s="279" t="str">
        <f t="shared" si="7"/>
        <v>Sıfır</v>
      </c>
      <c r="G35" s="279" t="str">
        <f t="shared" si="7"/>
        <v>Sıfır</v>
      </c>
      <c r="H35" s="279" t="str">
        <f t="shared" si="7"/>
        <v>Sıfır</v>
      </c>
      <c r="I35" s="279" t="str">
        <f t="shared" si="7"/>
        <v>Sıfır</v>
      </c>
      <c r="J35" s="279" t="str">
        <f t="shared" si="7"/>
        <v>Sıfır</v>
      </c>
      <c r="K35" s="279" t="str">
        <f t="shared" si="7"/>
        <v>Sıfır</v>
      </c>
      <c r="L35" s="279" t="str">
        <f t="shared" si="7"/>
        <v>Sıfır</v>
      </c>
      <c r="M35" s="279" t="str">
        <f t="shared" si="7"/>
        <v>Sıfır</v>
      </c>
      <c r="N35" s="279" t="str">
        <f t="shared" si="7"/>
        <v>Sıfır</v>
      </c>
      <c r="O35" s="279" t="str">
        <f t="shared" si="7"/>
        <v>Sıfır</v>
      </c>
      <c r="P35" s="280" t="str">
        <f t="shared" si="7"/>
        <v>Sıfır</v>
      </c>
      <c r="Q35" s="280" t="str">
        <f>IF(Q34="","",VLOOKUP(Q34,$A$74:$B$174,2,))</f>
        <v>Sıfır</v>
      </c>
      <c r="R35" s="280" t="e">
        <f>IF(R34="","",VLOOKUP(R34,$A$74:$B$174,2,))</f>
        <v>#REF!</v>
      </c>
      <c r="S35" s="724"/>
      <c r="T35" s="725"/>
      <c r="U35" s="717"/>
      <c r="V35" s="761"/>
      <c r="W35" s="762"/>
      <c r="X35" s="763"/>
      <c r="AO35" s="108"/>
      <c r="AP35" s="108"/>
    </row>
    <row r="36" spans="1:92" ht="4.5" customHeight="1" x14ac:dyDescent="0.2">
      <c r="A36" s="104"/>
      <c r="B36" s="93"/>
      <c r="C36" s="93"/>
      <c r="D36" s="93"/>
      <c r="E36" s="93"/>
      <c r="F36" s="93"/>
      <c r="G36" s="93"/>
      <c r="H36" s="93"/>
      <c r="I36" s="93"/>
      <c r="J36" s="93"/>
      <c r="K36" s="93"/>
      <c r="L36" s="93"/>
      <c r="M36" s="93"/>
      <c r="N36" s="93"/>
      <c r="O36" s="93"/>
      <c r="P36" s="93"/>
      <c r="Q36" s="93"/>
      <c r="R36" s="93"/>
      <c r="S36" s="93"/>
      <c r="T36" s="93"/>
      <c r="U36" s="93"/>
      <c r="V36" s="93"/>
      <c r="W36" s="93"/>
      <c r="X36" s="93"/>
    </row>
    <row r="37" spans="1:92" x14ac:dyDescent="0.2">
      <c r="A37" s="105" t="s">
        <v>163</v>
      </c>
      <c r="B37" s="676" t="s">
        <v>16</v>
      </c>
      <c r="C37" s="677"/>
      <c r="D37" s="677"/>
      <c r="E37" s="677"/>
      <c r="F37" s="666" t="s">
        <v>166</v>
      </c>
      <c r="G37" s="666"/>
      <c r="H37" s="666" t="s">
        <v>167</v>
      </c>
      <c r="I37" s="666"/>
      <c r="J37" s="666"/>
      <c r="K37" s="666" t="s">
        <v>165</v>
      </c>
      <c r="L37" s="666"/>
      <c r="M37" s="666"/>
      <c r="N37" s="676" t="s">
        <v>162</v>
      </c>
      <c r="O37" s="677"/>
      <c r="P37" s="677"/>
      <c r="Q37" s="678"/>
      <c r="R37" s="676" t="s">
        <v>161</v>
      </c>
      <c r="S37" s="677"/>
      <c r="T37" s="678"/>
      <c r="U37" s="666" t="s">
        <v>804</v>
      </c>
      <c r="V37" s="666"/>
      <c r="W37" s="666" t="s">
        <v>164</v>
      </c>
      <c r="X37" s="679"/>
    </row>
    <row r="38" spans="1:92" ht="30" customHeight="1" thickBot="1" x14ac:dyDescent="0.25">
      <c r="A38" s="106">
        <f>IF(AO3&gt;AN6,0,VLOOKUP($AO$3,'1a'!$A$9:$C$58,2,))</f>
        <v>2</v>
      </c>
      <c r="B38" s="701" t="str">
        <f>IF($A$38=0,"",VLOOKUP($A$38,sonuç!$B$4:$BP$53,2,))</f>
        <v>DURSUN ALİ KALAY</v>
      </c>
      <c r="C38" s="702"/>
      <c r="D38" s="702"/>
      <c r="E38" s="703"/>
      <c r="F38" s="668" t="str">
        <f>IF(A38=0,"","T.C.")</f>
        <v>T.C.</v>
      </c>
      <c r="G38" s="668"/>
      <c r="H38" s="668" t="str">
        <f>IF($A$38=0,"",VLOOKUP($A$38,öğrbil!$B$4:$L$53,7,))</f>
        <v>ALİ İHSAN</v>
      </c>
      <c r="I38" s="668" t="str">
        <f>VLOOKUP($A$38,öğrbil!$B$4:$L$53,7,)</f>
        <v>ALİ İHSAN</v>
      </c>
      <c r="J38" s="668"/>
      <c r="K38" s="668" t="str">
        <f>IF($A$38=0,"",VLOOKUP($A$38,öğrbil!$B$4:$L$53,8,))</f>
        <v>EMİNE</v>
      </c>
      <c r="L38" s="668" t="str">
        <f>VLOOKUP($A$38,öğrbil!$B$4:$L$53,8,)</f>
        <v>EMİNE</v>
      </c>
      <c r="M38" s="668"/>
      <c r="N38" s="673" t="str">
        <f>IF($A$38=0,"",VLOOKUP($A$38,öğrbil!$B$4:$L$53,9,))</f>
        <v>SELİM</v>
      </c>
      <c r="O38" s="674"/>
      <c r="P38" s="674"/>
      <c r="Q38" s="675"/>
      <c r="R38" s="670">
        <f>IF(A38=0,"",VLOOKUP($A$38,öğrbil!$B$4:$L$53,10,))</f>
        <v>33658</v>
      </c>
      <c r="S38" s="671"/>
      <c r="T38" s="672"/>
      <c r="U38" s="667" t="e">
        <f>IF($A$38=0,"",VLOOKUP($A$38,öğrbil!$B$4:$L$53,13,))</f>
        <v>#REF!</v>
      </c>
      <c r="V38" s="667" t="str">
        <f>IF(A38=0,"","İngilizce")</f>
        <v>İngilizce</v>
      </c>
      <c r="W38" s="668" t="str">
        <f>IF(A38=0,"","İngilizce")</f>
        <v>İngilizce</v>
      </c>
      <c r="X38" s="669"/>
    </row>
    <row r="39" spans="1:92" ht="0.75" hidden="1" customHeight="1" thickTop="1" x14ac:dyDescent="0.2">
      <c r="A39" s="109"/>
      <c r="B39" s="109"/>
      <c r="C39" s="109"/>
      <c r="D39" s="109"/>
      <c r="E39" s="109"/>
      <c r="F39" s="109"/>
      <c r="G39" s="109"/>
      <c r="H39" s="109"/>
      <c r="I39" s="109"/>
      <c r="J39" s="109"/>
      <c r="K39" s="109"/>
      <c r="L39" s="109"/>
      <c r="M39" s="109"/>
      <c r="N39" s="109"/>
      <c r="O39" s="109"/>
      <c r="P39" s="109"/>
      <c r="Q39" s="109"/>
      <c r="R39" s="109"/>
      <c r="S39" s="109"/>
      <c r="T39" s="81">
        <f>COUNTIF(C32:P32,"&lt;2")</f>
        <v>13</v>
      </c>
      <c r="U39" s="109"/>
      <c r="V39" s="109"/>
      <c r="W39" s="109"/>
      <c r="X39" s="109"/>
    </row>
    <row r="40" spans="1:92" ht="16.5" hidden="1" customHeight="1" x14ac:dyDescent="0.2">
      <c r="C40" s="81">
        <v>3</v>
      </c>
      <c r="D40" s="81">
        <v>7</v>
      </c>
      <c r="E40" s="81">
        <v>11</v>
      </c>
      <c r="F40" s="81">
        <v>15</v>
      </c>
      <c r="G40" s="81">
        <v>19</v>
      </c>
      <c r="H40" s="81">
        <v>23</v>
      </c>
      <c r="I40" s="81">
        <v>27</v>
      </c>
      <c r="J40" s="81">
        <v>31</v>
      </c>
      <c r="K40" s="81">
        <v>35</v>
      </c>
      <c r="L40" s="81">
        <v>39</v>
      </c>
      <c r="M40" s="81">
        <v>43</v>
      </c>
      <c r="N40" s="81">
        <v>47</v>
      </c>
      <c r="O40" s="81">
        <v>51</v>
      </c>
      <c r="P40" s="81">
        <v>55</v>
      </c>
      <c r="Q40" s="81">
        <v>59</v>
      </c>
      <c r="R40" s="81">
        <v>63</v>
      </c>
      <c r="T40" s="81">
        <f>COUNTIF(C34:R34,"&lt;2")</f>
        <v>14</v>
      </c>
    </row>
    <row r="41" spans="1:92" ht="16.5" hidden="1" customHeight="1" x14ac:dyDescent="0.2">
      <c r="C41" s="81">
        <v>4</v>
      </c>
      <c r="D41" s="81">
        <v>8</v>
      </c>
      <c r="E41" s="81">
        <v>12</v>
      </c>
      <c r="F41" s="81">
        <v>16</v>
      </c>
      <c r="G41" s="81">
        <v>20</v>
      </c>
      <c r="H41" s="81">
        <v>24</v>
      </c>
      <c r="I41" s="81">
        <v>28</v>
      </c>
      <c r="J41" s="81">
        <v>32</v>
      </c>
      <c r="K41" s="81">
        <v>36</v>
      </c>
      <c r="L41" s="81">
        <v>40</v>
      </c>
      <c r="M41" s="81">
        <v>44</v>
      </c>
      <c r="N41" s="81">
        <v>48</v>
      </c>
      <c r="O41" s="81">
        <v>52</v>
      </c>
      <c r="P41" s="81">
        <v>56</v>
      </c>
      <c r="Q41" s="81">
        <v>60</v>
      </c>
      <c r="R41" s="81">
        <v>64</v>
      </c>
    </row>
    <row r="42" spans="1:92" ht="16.5" hidden="1" customHeight="1" x14ac:dyDescent="0.2">
      <c r="C42" s="81">
        <v>5</v>
      </c>
      <c r="D42" s="81">
        <v>9</v>
      </c>
      <c r="E42" s="81">
        <v>13</v>
      </c>
      <c r="F42" s="81">
        <v>17</v>
      </c>
      <c r="G42" s="81">
        <v>21</v>
      </c>
      <c r="H42" s="81">
        <v>25</v>
      </c>
      <c r="I42" s="81">
        <v>29</v>
      </c>
      <c r="J42" s="81">
        <v>33</v>
      </c>
      <c r="K42" s="81">
        <v>37</v>
      </c>
      <c r="L42" s="81">
        <v>41</v>
      </c>
      <c r="M42" s="81">
        <v>45</v>
      </c>
      <c r="N42" s="81">
        <v>49</v>
      </c>
      <c r="O42" s="81">
        <v>53</v>
      </c>
      <c r="P42" s="81">
        <v>57</v>
      </c>
      <c r="Q42" s="81">
        <v>61</v>
      </c>
      <c r="R42" s="81">
        <v>65</v>
      </c>
    </row>
    <row r="43" spans="1:92" ht="16.5" hidden="1" customHeight="1" x14ac:dyDescent="0.2">
      <c r="C43" s="81">
        <v>6</v>
      </c>
      <c r="D43" s="81">
        <v>10</v>
      </c>
      <c r="E43" s="81">
        <v>14</v>
      </c>
      <c r="F43" s="81">
        <v>18</v>
      </c>
      <c r="G43" s="81">
        <v>22</v>
      </c>
      <c r="H43" s="81">
        <v>26</v>
      </c>
      <c r="I43" s="81">
        <v>30</v>
      </c>
      <c r="J43" s="81">
        <v>34</v>
      </c>
      <c r="K43" s="81">
        <v>38</v>
      </c>
      <c r="L43" s="81">
        <v>42</v>
      </c>
      <c r="M43" s="81">
        <v>46</v>
      </c>
      <c r="N43" s="81">
        <v>50</v>
      </c>
      <c r="O43" s="81">
        <v>54</v>
      </c>
      <c r="P43" s="81">
        <v>58</v>
      </c>
      <c r="Q43" s="81">
        <v>62</v>
      </c>
      <c r="R43" s="81">
        <v>66</v>
      </c>
    </row>
    <row r="44" spans="1:92" ht="16.5" hidden="1" customHeight="1" x14ac:dyDescent="0.2"/>
    <row r="45" spans="1:92" ht="16.5" customHeight="1" thickTop="1" thickBot="1" x14ac:dyDescent="0.25"/>
    <row r="46" spans="1:92" ht="16.5" customHeight="1" thickTop="1" x14ac:dyDescent="0.2">
      <c r="A46" s="735" t="s">
        <v>160</v>
      </c>
      <c r="B46" s="736"/>
      <c r="C46" s="94">
        <f>ANASAYFA!$G$5</f>
        <v>5</v>
      </c>
      <c r="D46" s="94">
        <f>ANASAYFA!$G$6</f>
        <v>4</v>
      </c>
      <c r="E46" s="94">
        <f>ANASAYFA!$G$7</f>
        <v>3</v>
      </c>
      <c r="F46" s="94">
        <f>ANASAYFA!$G$8</f>
        <v>1</v>
      </c>
      <c r="G46" s="94">
        <f>ANASAYFA!$G$9</f>
        <v>2</v>
      </c>
      <c r="H46" s="94">
        <f>ANASAYFA!$G$10</f>
        <v>4</v>
      </c>
      <c r="I46" s="94">
        <f>ANASAYFA!$G$11</f>
        <v>2</v>
      </c>
      <c r="J46" s="94">
        <f>ANASAYFA!$G$12</f>
        <v>1</v>
      </c>
      <c r="K46" s="94">
        <f>ANASAYFA!$G$13</f>
        <v>1</v>
      </c>
      <c r="L46" s="94">
        <f>ANASAYFA!$G$14</f>
        <v>2</v>
      </c>
      <c r="M46" s="94">
        <f>ANASAYFA!$G$15</f>
        <v>2</v>
      </c>
      <c r="N46" s="94">
        <f>ANASAYFA!$G$16</f>
        <v>1</v>
      </c>
      <c r="O46" s="94">
        <f>ANASAYFA!$G$17</f>
        <v>1</v>
      </c>
      <c r="P46" s="94">
        <f>ANASAYFA!$G$18</f>
        <v>1</v>
      </c>
      <c r="Q46" s="94">
        <f>ANASAYFA!$G$19</f>
        <v>0</v>
      </c>
      <c r="R46" s="94">
        <f>ANASAYFA!$G$20</f>
        <v>0</v>
      </c>
      <c r="S46" s="681">
        <f>IF($A$57=0,"",IF($V$3=4,U52,VLOOKUP($A$57,öğrbil!$B$4:$L$53,3,)))</f>
        <v>0</v>
      </c>
      <c r="T46" s="682"/>
      <c r="U46" s="699">
        <f>IF($A$57=0,"",IF($V$3=5,U52,VLOOKUP($A$57,öğrbil!$B$4:$L$53,4,)))</f>
        <v>0</v>
      </c>
      <c r="V46" s="699">
        <f>IF($A$57=0,"",IF($V$3=6,U52,VLOOKUP($A$57,öğrbil!$B$4:$L$53,5,)))</f>
        <v>0</v>
      </c>
      <c r="W46" s="699" t="e">
        <f>IF($A$57=0,"",IF($V$3=7,U52,VLOOKUP($A$57,öğrbil!$B$4:$L$53,6,)))</f>
        <v>#REF!</v>
      </c>
      <c r="X46" s="685" t="str">
        <f>IF($A$57=0,"",IF($V$3=8,U52," "))</f>
        <v xml:space="preserve"> </v>
      </c>
      <c r="Z46" s="93"/>
      <c r="AA46" s="93"/>
      <c r="AB46" s="93"/>
      <c r="AC46" s="93"/>
      <c r="AD46" s="93"/>
      <c r="AE46" s="93"/>
      <c r="AF46" s="93"/>
      <c r="AG46" s="93"/>
      <c r="AH46" s="93"/>
      <c r="AI46" s="93"/>
      <c r="AJ46" s="93"/>
      <c r="AK46" s="93"/>
      <c r="AL46" s="93"/>
      <c r="AM46" s="93"/>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3"/>
      <c r="BW46" s="93"/>
      <c r="BX46" s="93"/>
      <c r="BY46" s="93"/>
      <c r="BZ46" s="93"/>
      <c r="CA46" s="93"/>
      <c r="CB46" s="93"/>
      <c r="CC46" s="93"/>
      <c r="CD46" s="93"/>
      <c r="CE46" s="93"/>
      <c r="CF46" s="93"/>
      <c r="CG46" s="93"/>
      <c r="CH46" s="93"/>
      <c r="CI46" s="93"/>
      <c r="CJ46" s="93"/>
      <c r="CK46" s="93"/>
      <c r="CL46" s="93"/>
      <c r="CM46" s="93"/>
      <c r="CN46" s="93"/>
    </row>
    <row r="47" spans="1:92" ht="12.75" customHeight="1" thickBot="1" x14ac:dyDescent="0.25">
      <c r="A47" s="705" t="s">
        <v>157</v>
      </c>
      <c r="B47" s="96" t="s">
        <v>145</v>
      </c>
      <c r="C47" s="97" t="str">
        <f>IF($A$57=0,"",VLOOKUP($A$57,sonuç!$B$4:$BP$53,C59,))</f>
        <v/>
      </c>
      <c r="D47" s="97">
        <f>IF($A$57=0,"",VLOOKUP($A$57,sonuç!$B$4:$BP$53,D59,))</f>
        <v>0</v>
      </c>
      <c r="E47" s="97" t="str">
        <f>IF($A$57=0,"",VLOOKUP($A$57,sonuç!$B$4:$BP$53,E59,))</f>
        <v>Değerlendirme</v>
      </c>
      <c r="F47" s="97" t="str">
        <f>IF($A$57=0,"",VLOOKUP($A$57,sonuç!$B$4:$BP$53,F59,))</f>
        <v/>
      </c>
      <c r="G47" s="97" t="str">
        <f>IF($A$57=0,"",VLOOKUP($A$57,sonuç!$B$4:$BP$53,G59,))</f>
        <v/>
      </c>
      <c r="H47" s="97" t="str">
        <f>IF($A$57=0,"",VLOOKUP($A$57,sonuç!$B$4:$BP$53,H59,))</f>
        <v/>
      </c>
      <c r="I47" s="97" t="str">
        <f>IF($A$57=0,"",VLOOKUP($A$57,sonuç!$B$4:$BP$53,I59,))</f>
        <v/>
      </c>
      <c r="J47" s="97" t="str">
        <f>IF($A$57=0,"",VLOOKUP($A$57,sonuç!$B$4:$BP$53,J59,))</f>
        <v/>
      </c>
      <c r="K47" s="97" t="str">
        <f>IF($A$57=0,"",VLOOKUP($A$57,sonuç!$B$4:$BP$53,K59,))</f>
        <v/>
      </c>
      <c r="L47" s="97" t="str">
        <f>IF($A$57=0,"",VLOOKUP($A$57,sonuç!$B$4:$BP$53,L59,))</f>
        <v/>
      </c>
      <c r="M47" s="97" t="str">
        <f>IF($A$57=0,"",VLOOKUP($A$57,sonuç!$B$4:$BP$53,M59,))</f>
        <v/>
      </c>
      <c r="N47" s="97" t="str">
        <f>IF($A$57=0,"",VLOOKUP($A$57,sonuç!$B$4:$BP$53,N59,))</f>
        <v/>
      </c>
      <c r="O47" s="97" t="str">
        <f>IF($A$57=0,"",VLOOKUP($A$57,sonuç!$B$4:$BP$53,O59,))</f>
        <v/>
      </c>
      <c r="P47" s="97" t="str">
        <f>IF($A$57=0,"",VLOOKUP($A$57,sonuç!$B$4:$BP$53,P59,))</f>
        <v/>
      </c>
      <c r="Q47" s="97" t="str">
        <f>IF($A$57=0,"",VLOOKUP($A$57,sonuç!$B$4:$BP$53,Q59,))</f>
        <v/>
      </c>
      <c r="R47" s="97" t="str">
        <f>IF($A$57=0,"",VLOOKUP($A$57,sonuç!$B$4:$BP$53,R59,))</f>
        <v/>
      </c>
      <c r="S47" s="683"/>
      <c r="T47" s="684"/>
      <c r="U47" s="700"/>
      <c r="V47" s="700"/>
      <c r="W47" s="700"/>
      <c r="X47" s="686"/>
    </row>
    <row r="48" spans="1:92" ht="12.75" customHeight="1" x14ac:dyDescent="0.2">
      <c r="A48" s="706"/>
      <c r="B48" s="99" t="s">
        <v>146</v>
      </c>
      <c r="C48" s="100" t="str">
        <f t="shared" ref="C48:P48" si="8">IF(C47="R","Rap.",IF(C47="","",VLOOKUP(C47,$A$74:$B$174,2,)))</f>
        <v/>
      </c>
      <c r="D48" s="100" t="str">
        <f t="shared" si="8"/>
        <v>Sıfır</v>
      </c>
      <c r="E48" s="100" t="e">
        <f t="shared" si="8"/>
        <v>#N/A</v>
      </c>
      <c r="F48" s="100" t="str">
        <f t="shared" si="8"/>
        <v/>
      </c>
      <c r="G48" s="100" t="str">
        <f t="shared" si="8"/>
        <v/>
      </c>
      <c r="H48" s="100" t="str">
        <f t="shared" si="8"/>
        <v/>
      </c>
      <c r="I48" s="100" t="str">
        <f t="shared" si="8"/>
        <v/>
      </c>
      <c r="J48" s="100" t="str">
        <f t="shared" si="8"/>
        <v/>
      </c>
      <c r="K48" s="100" t="str">
        <f t="shared" si="8"/>
        <v/>
      </c>
      <c r="L48" s="100" t="str">
        <f t="shared" si="8"/>
        <v/>
      </c>
      <c r="M48" s="100" t="str">
        <f t="shared" si="8"/>
        <v/>
      </c>
      <c r="N48" s="100" t="str">
        <f t="shared" si="8"/>
        <v/>
      </c>
      <c r="O48" s="100" t="str">
        <f t="shared" si="8"/>
        <v/>
      </c>
      <c r="P48" s="100" t="str">
        <f t="shared" si="8"/>
        <v/>
      </c>
      <c r="Q48" s="100" t="str">
        <f>IF(Q47="R","Rap.",IF(Q47="","",VLOOKUP(Q47,$A$74:$B$174,2,)))</f>
        <v/>
      </c>
      <c r="R48" s="100" t="str">
        <f>IF(R47="R","Rap.",IF(R47="","",VLOOKUP(R47,$A$74:$B$174,2,)))</f>
        <v/>
      </c>
      <c r="S48" s="732" t="s">
        <v>179</v>
      </c>
      <c r="T48" s="733"/>
      <c r="U48" s="734"/>
      <c r="V48" s="747" t="s">
        <v>180</v>
      </c>
      <c r="W48" s="747"/>
      <c r="X48" s="748"/>
    </row>
    <row r="49" spans="1:38" ht="12.75" customHeight="1" x14ac:dyDescent="0.2">
      <c r="A49" s="705" t="s">
        <v>158</v>
      </c>
      <c r="B49" s="96" t="s">
        <v>145</v>
      </c>
      <c r="C49" s="97" t="str">
        <f>IF($A$57=0,"",VLOOKUP($A$57,sonuç!$B$4:$BP$53,C60,))</f>
        <v>Değerlendirme</v>
      </c>
      <c r="D49" s="97" t="str">
        <f>IF($A$57=0,"",VLOOKUP($A$57,sonuç!$B$4:$BP$53,D60,))</f>
        <v>Değerlendirme</v>
      </c>
      <c r="E49" s="97" t="str">
        <f>IF($A$57=0,"",VLOOKUP($A$57,sonuç!$B$4:$BP$53,E60,))</f>
        <v>Değerlendirme</v>
      </c>
      <c r="F49" s="97" t="str">
        <f>IF($A$57=0,"",VLOOKUP($A$57,sonuç!$B$4:$BP$53,F60,))</f>
        <v>Değerlendirme</v>
      </c>
      <c r="G49" s="97" t="str">
        <f>IF($A$57=0,"",VLOOKUP($A$57,sonuç!$B$4:$BP$53,G60,))</f>
        <v>Değerlendirme</v>
      </c>
      <c r="H49" s="97" t="str">
        <f>IF($A$57=0,"",VLOOKUP($A$57,sonuç!$B$4:$BP$53,H60,))</f>
        <v>Değerlendirme</v>
      </c>
      <c r="I49" s="97" t="str">
        <f>IF($A$57=0,"",VLOOKUP($A$57,sonuç!$B$4:$BP$53,I60,))</f>
        <v>Değerlendirme</v>
      </c>
      <c r="J49" s="97" t="str">
        <f>IF($A$57=0,"",VLOOKUP($A$57,sonuç!$B$4:$BP$53,J60,))</f>
        <v>Değerlendirme</v>
      </c>
      <c r="K49" s="97" t="str">
        <f>IF($A$57=0,"",VLOOKUP($A$57,sonuç!$B$4:$BP$53,K60,))</f>
        <v>Değerlendirme</v>
      </c>
      <c r="L49" s="97" t="str">
        <f>IF($A$57=0,"",VLOOKUP($A$57,sonuç!$B$4:$BP$53,L60,))</f>
        <v>Değerlendirme</v>
      </c>
      <c r="M49" s="97" t="str">
        <f>IF($A$57=0,"",VLOOKUP($A$57,sonuç!$B$4:$BP$53,M60,))</f>
        <v>Değerlendirme</v>
      </c>
      <c r="N49" s="97" t="str">
        <f>IF($A$57=0,"",VLOOKUP($A$57,sonuç!$B$4:$BP$53,N60,))</f>
        <v>Değerlendirme</v>
      </c>
      <c r="O49" s="97" t="str">
        <f>IF($A$57=0,"",VLOOKUP($A$57,sonuç!$B$4:$BP$53,O60,))</f>
        <v>Değerlendirme</v>
      </c>
      <c r="P49" s="97" t="str">
        <f>IF($A$57=0,"",VLOOKUP($A$57,sonuç!$B$4:$BP$53,P60,))</f>
        <v>Değerlendirme</v>
      </c>
      <c r="Q49" s="97" t="str">
        <f>IF($A$57=0,"",VLOOKUP($A$57,sonuç!$B$4:$BP$53,Q60,))</f>
        <v>Değerlendirme</v>
      </c>
      <c r="R49" s="97" t="e">
        <f>IF($A$57=0,"",VLOOKUP($A$57,sonuç!$B$4:$BP$53,R60,))</f>
        <v>#REF!</v>
      </c>
      <c r="S49" s="726" t="str">
        <f>IF(A57="","",IF(A57=0,"",IF(T58&gt;0,"ŞÖK","GEÇTİ")))</f>
        <v>ŞÖK</v>
      </c>
      <c r="T49" s="727"/>
      <c r="U49" s="728"/>
      <c r="V49" s="707" t="e">
        <f>Y49&amp;" "&amp;Z49&amp;" "&amp;AA49&amp;" "&amp;AB49&amp;" "&amp;AC49&amp;" "&amp;AD49&amp;" "&amp;AE49&amp;" "&amp;AF49&amp;" "&amp;AG49&amp;" "&amp;AH49&amp;" "&amp;AI49&amp;" "&amp;AJ49&amp;" "&amp;AK49&amp;" "&amp;AL49</f>
        <v>#REF!</v>
      </c>
      <c r="W49" s="708"/>
      <c r="X49" s="709"/>
      <c r="Y49" s="81" t="e">
        <f>IF(C51&lt;2,$C$6,"")</f>
        <v>#REF!</v>
      </c>
      <c r="Z49" s="81" t="str">
        <f>IF(D51&lt;2,$D$6,"")</f>
        <v>Matematik</v>
      </c>
      <c r="AA49" s="81" t="str">
        <f>IF(E51&lt;2,$E$6,"")</f>
        <v>Fen ve Teknoloji</v>
      </c>
      <c r="AB49" s="81" t="str">
        <f>IF(F51&lt;2,$F$6,"")</f>
        <v>Sosyal Bilgiler</v>
      </c>
      <c r="AC49" s="81" t="str">
        <f>IF(G51&lt;2,$G$6,"")</f>
        <v>T.C. İnkılap Tarihi</v>
      </c>
      <c r="AD49" s="81" t="str">
        <f>IF(H51&lt;2,$H$6,"")</f>
        <v>Yabancı Dil</v>
      </c>
      <c r="AE49" s="81" t="str">
        <f>IF(I51&lt;2,$I$6,"")</f>
        <v>Din Kül. Ve Ah. Bil.</v>
      </c>
      <c r="AF49" s="81" t="str">
        <f>IF(J51&lt;2,$J$6,"")</f>
        <v>Görsel Sanatlar</v>
      </c>
      <c r="AG49" s="81" t="str">
        <f>IF(K51&lt;2,$K$6,"")</f>
        <v>Müzik</v>
      </c>
      <c r="AH49" s="81" t="str">
        <f>IF(L51&lt;2,$L$6,"")</f>
        <v>Beden  Eğitimi ve Spor</v>
      </c>
      <c r="AI49" s="81" t="str">
        <f>IF(M51&lt;2,$M$6,"")</f>
        <v>Teknoloji Tasarım</v>
      </c>
      <c r="AJ49" s="81" t="str">
        <f>IF(N51&lt;2,$N$6,"")</f>
        <v>Bilişim Teknolojileri ve Yazılım</v>
      </c>
      <c r="AK49" s="81" t="str">
        <f>IF(O51&lt;2,$O$6,"")</f>
        <v>Rehberlik ve Kariyer Planlama</v>
      </c>
      <c r="AL49" s="81" t="str">
        <f>IF(P51&lt;2,$P$6,"")</f>
        <v>Okul İdaresi</v>
      </c>
    </row>
    <row r="50" spans="1:38" ht="12.75" customHeight="1" x14ac:dyDescent="0.2">
      <c r="A50" s="706"/>
      <c r="B50" s="99" t="s">
        <v>146</v>
      </c>
      <c r="C50" s="100" t="e">
        <f t="shared" ref="C50:P50" si="9">IF(C49="R","Rap.",IF(C49="","",VLOOKUP(C49,$A$74:$B$174,2,)))</f>
        <v>#N/A</v>
      </c>
      <c r="D50" s="100" t="e">
        <f t="shared" si="9"/>
        <v>#N/A</v>
      </c>
      <c r="E50" s="100" t="e">
        <f t="shared" si="9"/>
        <v>#N/A</v>
      </c>
      <c r="F50" s="100" t="e">
        <f t="shared" si="9"/>
        <v>#N/A</v>
      </c>
      <c r="G50" s="100" t="e">
        <f t="shared" si="9"/>
        <v>#N/A</v>
      </c>
      <c r="H50" s="100" t="e">
        <f t="shared" si="9"/>
        <v>#N/A</v>
      </c>
      <c r="I50" s="100" t="e">
        <f t="shared" si="9"/>
        <v>#N/A</v>
      </c>
      <c r="J50" s="100" t="e">
        <f t="shared" si="9"/>
        <v>#N/A</v>
      </c>
      <c r="K50" s="100" t="e">
        <f t="shared" si="9"/>
        <v>#N/A</v>
      </c>
      <c r="L50" s="100" t="e">
        <f t="shared" si="9"/>
        <v>#N/A</v>
      </c>
      <c r="M50" s="100" t="e">
        <f t="shared" si="9"/>
        <v>#N/A</v>
      </c>
      <c r="N50" s="100" t="e">
        <f t="shared" si="9"/>
        <v>#N/A</v>
      </c>
      <c r="O50" s="100" t="e">
        <f t="shared" si="9"/>
        <v>#N/A</v>
      </c>
      <c r="P50" s="100" t="e">
        <f t="shared" si="9"/>
        <v>#N/A</v>
      </c>
      <c r="Q50" s="100" t="e">
        <f>IF(Q49="R","Rap.",IF(Q49="","",VLOOKUP(Q49,$A$74:$B$174,2,)))</f>
        <v>#N/A</v>
      </c>
      <c r="R50" s="100" t="e">
        <f>IF(R49="R","Rap.",IF(R49="","",VLOOKUP(R49,$A$74:$B$174,2,)))</f>
        <v>#REF!</v>
      </c>
      <c r="S50" s="729"/>
      <c r="T50" s="730"/>
      <c r="U50" s="731"/>
      <c r="V50" s="710"/>
      <c r="W50" s="711"/>
      <c r="X50" s="712"/>
    </row>
    <row r="51" spans="1:38" ht="12.75" customHeight="1" x14ac:dyDescent="0.2">
      <c r="A51" s="705" t="s">
        <v>159</v>
      </c>
      <c r="B51" s="96" t="s">
        <v>145</v>
      </c>
      <c r="C51" s="97" t="e">
        <f>IF($A$57=0,"",VLOOKUP($A$57,sonuç!$B$4:$BP$53,C61,))</f>
        <v>#REF!</v>
      </c>
      <c r="D51" s="97">
        <f>IF($A$57=0,"",VLOOKUP($A$57,sonuç!$B$4:$BP$53,D61,))</f>
        <v>0</v>
      </c>
      <c r="E51" s="97">
        <f>IF($A$57=0,"",VLOOKUP($A$57,sonuç!$B$4:$BP$53,E61,))</f>
        <v>0</v>
      </c>
      <c r="F51" s="97">
        <f>IF($A$57=0,"",VLOOKUP($A$57,sonuç!$B$4:$BP$53,F61,))</f>
        <v>0</v>
      </c>
      <c r="G51" s="97">
        <f>IF($A$57=0,"",VLOOKUP($A$57,sonuç!$B$4:$BP$53,G61,))</f>
        <v>0</v>
      </c>
      <c r="H51" s="97">
        <f>IF($A$57=0,"",VLOOKUP($A$57,sonuç!$B$4:$BP$53,H61,))</f>
        <v>0</v>
      </c>
      <c r="I51" s="97">
        <f>IF($A$57=0,"",VLOOKUP($A$57,sonuç!$B$4:$BP$53,I61,))</f>
        <v>0</v>
      </c>
      <c r="J51" s="97">
        <f>IF($A$57=0,"",VLOOKUP($A$57,sonuç!$B$4:$BP$53,J61,))</f>
        <v>0</v>
      </c>
      <c r="K51" s="97">
        <f>IF($A$57=0,"",VLOOKUP($A$57,sonuç!$B$4:$BP$53,K61,))</f>
        <v>0</v>
      </c>
      <c r="L51" s="97">
        <f>IF($A$57=0,"",VLOOKUP($A$57,sonuç!$B$4:$BP$53,L61,))</f>
        <v>0</v>
      </c>
      <c r="M51" s="97">
        <f>IF($A$57=0,"",VLOOKUP($A$57,sonuç!$B$4:$BP$53,M61,))</f>
        <v>0</v>
      </c>
      <c r="N51" s="97">
        <f>IF($A$57=0,"",VLOOKUP($A$57,sonuç!$B$4:$BP$53,N61,))</f>
        <v>0</v>
      </c>
      <c r="O51" s="97">
        <f>IF($A$57=0,"",VLOOKUP($A$57,sonuç!$B$4:$BP$53,O61,))</f>
        <v>0</v>
      </c>
      <c r="P51" s="97">
        <f>IF($A$57=0,"",VLOOKUP($A$57,sonuç!$B$4:$BP$53,P61,))</f>
        <v>0</v>
      </c>
      <c r="Q51" s="97">
        <f>IF($A$57=0,"",VLOOKUP($A$57,sonuç!$B$4:$BP$53,Q61,))</f>
        <v>0</v>
      </c>
      <c r="R51" s="97" t="e">
        <f>IF($A$57=0,"",VLOOKUP($A$57,sonuç!$B$4:$BP$53,R61,))</f>
        <v>#REF!</v>
      </c>
      <c r="S51" s="718" t="s">
        <v>182</v>
      </c>
      <c r="T51" s="719"/>
      <c r="U51" s="102" t="s">
        <v>301</v>
      </c>
      <c r="V51" s="710"/>
      <c r="W51" s="711"/>
      <c r="X51" s="712"/>
    </row>
    <row r="52" spans="1:38" ht="12.75" customHeight="1" x14ac:dyDescent="0.2">
      <c r="A52" s="706"/>
      <c r="B52" s="99" t="s">
        <v>146</v>
      </c>
      <c r="C52" s="100" t="e">
        <f t="shared" ref="C52:P52" si="10">IF(C51="R","Rap.",IF(C51="","",VLOOKUP(C51,$A$74:$B$174,2,)))</f>
        <v>#REF!</v>
      </c>
      <c r="D52" s="100" t="str">
        <f t="shared" si="10"/>
        <v>Sıfır</v>
      </c>
      <c r="E52" s="100" t="str">
        <f t="shared" si="10"/>
        <v>Sıfır</v>
      </c>
      <c r="F52" s="100" t="str">
        <f t="shared" si="10"/>
        <v>Sıfır</v>
      </c>
      <c r="G52" s="100" t="str">
        <f t="shared" si="10"/>
        <v>Sıfır</v>
      </c>
      <c r="H52" s="100" t="str">
        <f t="shared" si="10"/>
        <v>Sıfır</v>
      </c>
      <c r="I52" s="100" t="str">
        <f t="shared" si="10"/>
        <v>Sıfır</v>
      </c>
      <c r="J52" s="100" t="str">
        <f t="shared" si="10"/>
        <v>Sıfır</v>
      </c>
      <c r="K52" s="100" t="str">
        <f t="shared" si="10"/>
        <v>Sıfır</v>
      </c>
      <c r="L52" s="100" t="str">
        <f t="shared" si="10"/>
        <v>Sıfır</v>
      </c>
      <c r="M52" s="100" t="str">
        <f t="shared" si="10"/>
        <v>Sıfır</v>
      </c>
      <c r="N52" s="100" t="str">
        <f t="shared" si="10"/>
        <v>Sıfır</v>
      </c>
      <c r="O52" s="100" t="str">
        <f t="shared" si="10"/>
        <v>Sıfır</v>
      </c>
      <c r="P52" s="100" t="str">
        <f t="shared" si="10"/>
        <v>Sıfır</v>
      </c>
      <c r="Q52" s="100" t="str">
        <f>IF(Q51="R","Rap.",IF(Q51="","",VLOOKUP(Q51,$A$74:$B$174,2,)))</f>
        <v>Sıfır</v>
      </c>
      <c r="R52" s="100" t="e">
        <f>IF(R51="R","Rap.",IF(R51="","",VLOOKUP(R51,$A$74:$B$174,2,)))</f>
        <v>#REF!</v>
      </c>
      <c r="S52" s="720" t="e">
        <f>IF($A$57=0,"",VLOOKUP($A$57,sonuç!$B$4:$BQ$53,68,))</f>
        <v>#REF!</v>
      </c>
      <c r="T52" s="721"/>
      <c r="U52" s="103" t="e">
        <f>IF($A$57=0,"",VLOOKUP($A$57,sonuç!$B$4:$BQ$53,67,))</f>
        <v>#REF!</v>
      </c>
      <c r="V52" s="710"/>
      <c r="W52" s="711"/>
      <c r="X52" s="712"/>
    </row>
    <row r="53" spans="1:38" ht="12.75" customHeight="1" x14ac:dyDescent="0.2">
      <c r="A53" s="705" t="s">
        <v>144</v>
      </c>
      <c r="B53" s="96" t="s">
        <v>145</v>
      </c>
      <c r="C53" s="97" t="e">
        <f>IF($A$57=0,"",VLOOKUP($A$57,sonuç!$B$4:$BP$53,C62,))</f>
        <v>#REF!</v>
      </c>
      <c r="D53" s="97">
        <f>IF($A$57=0,"",VLOOKUP($A$57,sonuç!$B$4:$BP$53,D62,))</f>
        <v>0</v>
      </c>
      <c r="E53" s="97">
        <f>IF($A$57=0,"",VLOOKUP($A$57,sonuç!$B$4:$BP$53,E62,))</f>
        <v>0</v>
      </c>
      <c r="F53" s="97">
        <f>IF($A$57=0,"",VLOOKUP($A$57,sonuç!$B$4:$BP$53,F62,))</f>
        <v>0</v>
      </c>
      <c r="G53" s="97">
        <f>IF($A$57=0,"",VLOOKUP($A$57,sonuç!$B$4:$BP$53,G62,))</f>
        <v>0</v>
      </c>
      <c r="H53" s="97">
        <f>IF($A$57=0,"",VLOOKUP($A$57,sonuç!$B$4:$BP$53,H62,))</f>
        <v>0</v>
      </c>
      <c r="I53" s="97">
        <f>IF($A$57=0,"",VLOOKUP($A$57,sonuç!$B$4:$BP$53,I62,))</f>
        <v>0</v>
      </c>
      <c r="J53" s="97">
        <f>IF($A$57=0,"",VLOOKUP($A$57,sonuç!$B$4:$BP$53,J62,))</f>
        <v>0</v>
      </c>
      <c r="K53" s="97">
        <f>IF($A$57=0,"",VLOOKUP($A$57,sonuç!$B$4:$BP$53,K62,))</f>
        <v>0</v>
      </c>
      <c r="L53" s="97">
        <f>IF($A$57=0,"",VLOOKUP($A$57,sonuç!$B$4:$BP$53,L62,))</f>
        <v>0</v>
      </c>
      <c r="M53" s="97">
        <f>IF($A$57=0,"",VLOOKUP($A$57,sonuç!$B$4:$BP$53,M62,))</f>
        <v>0</v>
      </c>
      <c r="N53" s="97">
        <f>IF($A$57=0,"",VLOOKUP($A$57,sonuç!$B$4:$BP$53,N62,))</f>
        <v>0</v>
      </c>
      <c r="O53" s="97">
        <f>IF($A$57=0,"",VLOOKUP($A$57,sonuç!$B$4:$BP$53,O62,))</f>
        <v>0</v>
      </c>
      <c r="P53" s="97">
        <f>IF($A$57=0,"",VLOOKUP($A$57,sonuç!$B$4:$BP$53,P62,))</f>
        <v>0</v>
      </c>
      <c r="Q53" s="97">
        <f>IF($A$57=0,"",VLOOKUP($A$57,sonuç!$B$4:$BP$53,Q62,))</f>
        <v>0</v>
      </c>
      <c r="R53" s="97" t="e">
        <f>IF($A$57=0,"",VLOOKUP($A$57,sonuç!$B$4:$BP$53,R62,))</f>
        <v>#REF!</v>
      </c>
      <c r="S53" s="722" t="e">
        <f>IF(S52="","",IF(S52=0,"",VLOOKUP(S52,$A$74:$B$274,2,)))</f>
        <v>#REF!</v>
      </c>
      <c r="T53" s="723"/>
      <c r="U53" s="716" t="e">
        <f>IF(U52="","",IF(U52=0,"",IF(U52&lt;1,"",VLOOKUP(U52,$D$74:$E$474,2,))))</f>
        <v>#REF!</v>
      </c>
      <c r="V53" s="710"/>
      <c r="W53" s="711"/>
      <c r="X53" s="712"/>
    </row>
    <row r="54" spans="1:38" ht="19.5" customHeight="1" x14ac:dyDescent="0.2">
      <c r="A54" s="706"/>
      <c r="B54" s="99" t="s">
        <v>146</v>
      </c>
      <c r="C54" s="278" t="e">
        <f t="shared" ref="C54:P54" si="11">IF(C53="","",VLOOKUP(C53,$A$74:$B$174,2,))</f>
        <v>#REF!</v>
      </c>
      <c r="D54" s="279" t="str">
        <f t="shared" si="11"/>
        <v>Sıfır</v>
      </c>
      <c r="E54" s="279" t="str">
        <f t="shared" si="11"/>
        <v>Sıfır</v>
      </c>
      <c r="F54" s="279" t="str">
        <f t="shared" si="11"/>
        <v>Sıfır</v>
      </c>
      <c r="G54" s="279" t="str">
        <f t="shared" si="11"/>
        <v>Sıfır</v>
      </c>
      <c r="H54" s="279" t="str">
        <f t="shared" si="11"/>
        <v>Sıfır</v>
      </c>
      <c r="I54" s="279" t="str">
        <f t="shared" si="11"/>
        <v>Sıfır</v>
      </c>
      <c r="J54" s="279" t="str">
        <f t="shared" si="11"/>
        <v>Sıfır</v>
      </c>
      <c r="K54" s="279" t="str">
        <f t="shared" si="11"/>
        <v>Sıfır</v>
      </c>
      <c r="L54" s="279" t="str">
        <f t="shared" si="11"/>
        <v>Sıfır</v>
      </c>
      <c r="M54" s="279" t="str">
        <f t="shared" si="11"/>
        <v>Sıfır</v>
      </c>
      <c r="N54" s="279" t="str">
        <f t="shared" si="11"/>
        <v>Sıfır</v>
      </c>
      <c r="O54" s="279" t="str">
        <f t="shared" si="11"/>
        <v>Sıfır</v>
      </c>
      <c r="P54" s="280" t="str">
        <f t="shared" si="11"/>
        <v>Sıfır</v>
      </c>
      <c r="Q54" s="280" t="str">
        <f>IF(Q53="","",VLOOKUP(Q53,$A$74:$B$174,2,))</f>
        <v>Sıfır</v>
      </c>
      <c r="R54" s="280" t="e">
        <f>IF(R53="","",VLOOKUP(R53,$A$74:$B$174,2,))</f>
        <v>#REF!</v>
      </c>
      <c r="S54" s="724"/>
      <c r="T54" s="725"/>
      <c r="U54" s="717"/>
      <c r="V54" s="713"/>
      <c r="W54" s="714"/>
      <c r="X54" s="715"/>
    </row>
    <row r="55" spans="1:38" ht="4.5" customHeight="1" x14ac:dyDescent="0.2">
      <c r="A55" s="104"/>
      <c r="B55" s="93"/>
      <c r="C55" s="93"/>
      <c r="D55" s="93"/>
      <c r="E55" s="93"/>
      <c r="F55" s="93"/>
      <c r="G55" s="93"/>
      <c r="H55" s="93"/>
      <c r="I55" s="93"/>
      <c r="J55" s="93"/>
      <c r="K55" s="93"/>
      <c r="L55" s="93"/>
      <c r="M55" s="93"/>
      <c r="N55" s="93"/>
      <c r="O55" s="93"/>
      <c r="P55" s="93"/>
      <c r="Q55" s="93"/>
      <c r="R55" s="93"/>
      <c r="S55" s="93"/>
      <c r="T55" s="93"/>
      <c r="U55" s="93"/>
      <c r="V55" s="93"/>
      <c r="W55" s="93"/>
      <c r="X55" s="93"/>
    </row>
    <row r="56" spans="1:38" x14ac:dyDescent="0.2">
      <c r="A56" s="105" t="s">
        <v>163</v>
      </c>
      <c r="B56" s="676" t="s">
        <v>16</v>
      </c>
      <c r="C56" s="677"/>
      <c r="D56" s="677"/>
      <c r="E56" s="677"/>
      <c r="F56" s="666" t="s">
        <v>166</v>
      </c>
      <c r="G56" s="666"/>
      <c r="H56" s="666" t="s">
        <v>167</v>
      </c>
      <c r="I56" s="666"/>
      <c r="J56" s="666"/>
      <c r="K56" s="666" t="s">
        <v>165</v>
      </c>
      <c r="L56" s="666"/>
      <c r="M56" s="666"/>
      <c r="N56" s="676" t="s">
        <v>162</v>
      </c>
      <c r="O56" s="677"/>
      <c r="P56" s="677"/>
      <c r="Q56" s="678"/>
      <c r="R56" s="676" t="s">
        <v>161</v>
      </c>
      <c r="S56" s="677"/>
      <c r="T56" s="678"/>
      <c r="U56" s="666" t="s">
        <v>804</v>
      </c>
      <c r="V56" s="666"/>
      <c r="W56" s="666" t="s">
        <v>164</v>
      </c>
      <c r="X56" s="679"/>
    </row>
    <row r="57" spans="1:38" ht="30" customHeight="1" thickBot="1" x14ac:dyDescent="0.25">
      <c r="A57" s="106">
        <f>IF(AP3&gt;AN6,0,VLOOKUP($AP$3,'1a'!$A$9:$C$58,2,))</f>
        <v>3</v>
      </c>
      <c r="B57" s="701" t="str">
        <f>IF($A$57=0,"",VLOOKUP($A$57,sonuç!$B$4:$BP$53,2,))</f>
        <v>SELMA AYDIN</v>
      </c>
      <c r="C57" s="702"/>
      <c r="D57" s="702"/>
      <c r="E57" s="703"/>
      <c r="F57" s="668" t="str">
        <f>IF(A57=0,"","T.C.")</f>
        <v>T.C.</v>
      </c>
      <c r="G57" s="668"/>
      <c r="H57" s="668" t="str">
        <f>IF($A$57=0,"",VLOOKUP($A$57,öğrbil!$B$4:$L$53,7,))</f>
        <v>ZEKİ</v>
      </c>
      <c r="I57" s="668"/>
      <c r="J57" s="668"/>
      <c r="K57" s="668" t="str">
        <f>IF($A$57=0,"",VLOOKUP($A$57,öğrbil!$B$4:$L$53,8,))</f>
        <v>MERYEM</v>
      </c>
      <c r="L57" s="668"/>
      <c r="M57" s="668"/>
      <c r="N57" s="673" t="str">
        <f>IF($A$57=0,"",VLOOKUP($A$57,öğrbil!$B$4:$L$53,9,))</f>
        <v>SELİM</v>
      </c>
      <c r="O57" s="674"/>
      <c r="P57" s="674"/>
      <c r="Q57" s="675"/>
      <c r="R57" s="670">
        <f>IF(A57=0,"",VLOOKUP($A$57,öğrbil!$B$4:$L$53,10,))</f>
        <v>33659</v>
      </c>
      <c r="S57" s="671"/>
      <c r="T57" s="672"/>
      <c r="U57" s="667" t="e">
        <f>IF($A$57=0,"",VLOOKUP($A$57,öğrbil!$B$4:$L$53,13,))</f>
        <v>#REF!</v>
      </c>
      <c r="V57" s="667"/>
      <c r="W57" s="668" t="str">
        <f>IF(A57=0,"","İngilizce")</f>
        <v>İngilizce</v>
      </c>
      <c r="X57" s="669"/>
    </row>
    <row r="58" spans="1:38" ht="0.75" customHeight="1" thickTop="1" x14ac:dyDescent="0.2">
      <c r="A58" s="109"/>
      <c r="B58" s="109"/>
      <c r="C58" s="109"/>
      <c r="D58" s="109"/>
      <c r="E58" s="109"/>
      <c r="F58" s="109"/>
      <c r="G58" s="109"/>
      <c r="H58" s="109"/>
      <c r="I58" s="109"/>
      <c r="J58" s="109"/>
      <c r="K58" s="109"/>
      <c r="L58" s="109"/>
      <c r="M58" s="109"/>
      <c r="N58" s="109"/>
      <c r="O58" s="109"/>
      <c r="P58" s="109"/>
      <c r="Q58" s="109"/>
      <c r="R58" s="109"/>
      <c r="S58" s="109"/>
      <c r="T58" s="81">
        <f>COUNTIF(C51:R51,"&lt;2")</f>
        <v>14</v>
      </c>
      <c r="U58" s="109"/>
      <c r="V58" s="109"/>
      <c r="W58" s="109"/>
      <c r="X58" s="109"/>
    </row>
    <row r="59" spans="1:38" ht="22.5" hidden="1" customHeight="1" x14ac:dyDescent="0.2">
      <c r="C59" s="81">
        <v>3</v>
      </c>
      <c r="D59" s="81">
        <v>7</v>
      </c>
      <c r="E59" s="81">
        <v>11</v>
      </c>
      <c r="F59" s="81">
        <v>15</v>
      </c>
      <c r="G59" s="81">
        <v>19</v>
      </c>
      <c r="H59" s="81">
        <v>23</v>
      </c>
      <c r="I59" s="81">
        <v>27</v>
      </c>
      <c r="J59" s="81">
        <v>31</v>
      </c>
      <c r="K59" s="81">
        <v>35</v>
      </c>
      <c r="L59" s="81">
        <v>39</v>
      </c>
      <c r="M59" s="81">
        <v>43</v>
      </c>
      <c r="N59" s="81">
        <v>47</v>
      </c>
      <c r="O59" s="81">
        <v>51</v>
      </c>
      <c r="P59" s="81">
        <v>55</v>
      </c>
      <c r="Q59" s="81">
        <v>59</v>
      </c>
      <c r="R59" s="81">
        <v>63</v>
      </c>
      <c r="T59" s="81">
        <f>COUNTIF(C53:P53,"&lt;2")</f>
        <v>13</v>
      </c>
    </row>
    <row r="60" spans="1:38" ht="22.5" hidden="1" customHeight="1" x14ac:dyDescent="0.2">
      <c r="C60" s="81">
        <v>4</v>
      </c>
      <c r="D60" s="81">
        <v>8</v>
      </c>
      <c r="E60" s="81">
        <v>12</v>
      </c>
      <c r="F60" s="81">
        <v>16</v>
      </c>
      <c r="G60" s="81">
        <v>20</v>
      </c>
      <c r="H60" s="81">
        <v>24</v>
      </c>
      <c r="I60" s="81">
        <v>28</v>
      </c>
      <c r="J60" s="81">
        <v>32</v>
      </c>
      <c r="K60" s="81">
        <v>36</v>
      </c>
      <c r="L60" s="81">
        <v>40</v>
      </c>
      <c r="M60" s="81">
        <v>44</v>
      </c>
      <c r="N60" s="81">
        <v>48</v>
      </c>
      <c r="O60" s="81">
        <v>52</v>
      </c>
      <c r="P60" s="81">
        <v>56</v>
      </c>
      <c r="Q60" s="81">
        <v>60</v>
      </c>
      <c r="R60" s="81">
        <v>64</v>
      </c>
    </row>
    <row r="61" spans="1:38" ht="22.5" hidden="1" customHeight="1" x14ac:dyDescent="0.2">
      <c r="C61" s="81">
        <v>5</v>
      </c>
      <c r="D61" s="81">
        <v>9</v>
      </c>
      <c r="E61" s="81">
        <v>13</v>
      </c>
      <c r="F61" s="81">
        <v>17</v>
      </c>
      <c r="G61" s="81">
        <v>21</v>
      </c>
      <c r="H61" s="81">
        <v>25</v>
      </c>
      <c r="I61" s="81">
        <v>29</v>
      </c>
      <c r="J61" s="81">
        <v>33</v>
      </c>
      <c r="K61" s="81">
        <v>37</v>
      </c>
      <c r="L61" s="81">
        <v>41</v>
      </c>
      <c r="M61" s="81">
        <v>45</v>
      </c>
      <c r="N61" s="81">
        <v>49</v>
      </c>
      <c r="O61" s="81">
        <v>53</v>
      </c>
      <c r="P61" s="81">
        <v>57</v>
      </c>
      <c r="Q61" s="81">
        <v>61</v>
      </c>
      <c r="R61" s="81">
        <v>65</v>
      </c>
    </row>
    <row r="62" spans="1:38" ht="22.5" hidden="1" customHeight="1" x14ac:dyDescent="0.2">
      <c r="C62" s="81">
        <v>6</v>
      </c>
      <c r="D62" s="81">
        <v>10</v>
      </c>
      <c r="E62" s="81">
        <v>14</v>
      </c>
      <c r="F62" s="81">
        <v>18</v>
      </c>
      <c r="G62" s="81">
        <v>22</v>
      </c>
      <c r="H62" s="81">
        <v>26</v>
      </c>
      <c r="I62" s="81">
        <v>30</v>
      </c>
      <c r="J62" s="81">
        <v>34</v>
      </c>
      <c r="K62" s="81">
        <v>38</v>
      </c>
      <c r="L62" s="81">
        <v>42</v>
      </c>
      <c r="M62" s="81">
        <v>46</v>
      </c>
      <c r="N62" s="81">
        <v>50</v>
      </c>
      <c r="O62" s="81">
        <v>54</v>
      </c>
      <c r="P62" s="81">
        <v>58</v>
      </c>
      <c r="Q62" s="81">
        <v>62</v>
      </c>
      <c r="R62" s="81">
        <v>66</v>
      </c>
    </row>
    <row r="63" spans="1:38" ht="22.5" customHeight="1" x14ac:dyDescent="0.2"/>
    <row r="64" spans="1:38" x14ac:dyDescent="0.2">
      <c r="A64" s="697" t="s">
        <v>176</v>
      </c>
      <c r="B64" s="697"/>
      <c r="C64" s="697"/>
      <c r="D64" s="697"/>
      <c r="E64" s="697"/>
      <c r="F64" s="697"/>
      <c r="G64" s="697"/>
      <c r="H64" s="697"/>
      <c r="I64" s="697"/>
      <c r="J64" s="697"/>
      <c r="K64" s="697"/>
      <c r="L64" s="698" t="s">
        <v>173</v>
      </c>
      <c r="M64" s="698"/>
      <c r="N64" s="698"/>
      <c r="O64" s="698"/>
      <c r="P64" s="698"/>
      <c r="Q64" s="698"/>
      <c r="R64" s="698"/>
      <c r="S64" s="698"/>
      <c r="T64" s="698"/>
      <c r="U64" s="698" t="s">
        <v>172</v>
      </c>
      <c r="V64" s="698"/>
      <c r="W64" s="698"/>
      <c r="X64" s="698"/>
    </row>
    <row r="65" spans="1:24" x14ac:dyDescent="0.2">
      <c r="A65" s="697"/>
      <c r="B65" s="697"/>
      <c r="C65" s="697"/>
      <c r="D65" s="697"/>
      <c r="E65" s="697"/>
      <c r="F65" s="697"/>
      <c r="G65" s="697"/>
      <c r="H65" s="697"/>
      <c r="I65" s="697"/>
      <c r="J65" s="697"/>
      <c r="K65" s="697"/>
      <c r="L65" s="698" t="s">
        <v>174</v>
      </c>
      <c r="M65" s="698"/>
      <c r="N65" s="698"/>
      <c r="O65" s="698"/>
      <c r="P65" s="698"/>
      <c r="Q65" s="698"/>
      <c r="R65" s="698"/>
      <c r="S65" s="698"/>
      <c r="T65" s="698"/>
      <c r="U65" s="698" t="s">
        <v>4</v>
      </c>
      <c r="V65" s="698"/>
      <c r="W65" s="698"/>
      <c r="X65" s="698"/>
    </row>
    <row r="66" spans="1:24" x14ac:dyDescent="0.2">
      <c r="A66" s="697" t="s">
        <v>177</v>
      </c>
      <c r="B66" s="697"/>
      <c r="C66" s="697"/>
      <c r="D66" s="697"/>
      <c r="E66" s="697"/>
      <c r="F66" s="697"/>
      <c r="G66" s="697"/>
      <c r="H66" s="697"/>
      <c r="I66" s="697"/>
      <c r="J66" s="697"/>
      <c r="K66" s="697"/>
      <c r="L66" s="698" t="str">
        <f>ANASAYFA!K12</f>
        <v>0  474 461 30 16</v>
      </c>
      <c r="M66" s="698"/>
      <c r="N66" s="698"/>
      <c r="O66" s="698"/>
      <c r="P66" s="698"/>
      <c r="Q66" s="698"/>
      <c r="R66" s="698"/>
      <c r="S66" s="698"/>
      <c r="T66" s="698"/>
      <c r="U66" s="698" t="str">
        <f>ANASAYFA!K10</f>
        <v>Erol ESATOĞLU</v>
      </c>
      <c r="V66" s="698"/>
      <c r="W66" s="698"/>
      <c r="X66" s="698"/>
    </row>
    <row r="67" spans="1:24" x14ac:dyDescent="0.2">
      <c r="A67" s="697"/>
      <c r="B67" s="697"/>
      <c r="C67" s="697"/>
      <c r="D67" s="697"/>
      <c r="E67" s="697"/>
      <c r="F67" s="697"/>
      <c r="G67" s="697"/>
      <c r="H67" s="697"/>
      <c r="I67" s="697"/>
      <c r="J67" s="697"/>
      <c r="K67" s="697"/>
      <c r="L67" s="80"/>
      <c r="M67" s="80"/>
      <c r="N67" s="80"/>
      <c r="O67" s="80"/>
      <c r="P67" s="80"/>
      <c r="Q67" s="80"/>
      <c r="R67" s="80"/>
      <c r="S67" s="80"/>
      <c r="T67" s="80"/>
      <c r="U67" s="80"/>
      <c r="V67" s="80"/>
      <c r="W67" s="80"/>
      <c r="X67" s="80"/>
    </row>
    <row r="68" spans="1:24" ht="12.75" customHeight="1" x14ac:dyDescent="0.2">
      <c r="A68" s="697" t="s">
        <v>178</v>
      </c>
      <c r="B68" s="697"/>
      <c r="C68" s="697"/>
      <c r="D68" s="697"/>
      <c r="E68" s="697"/>
      <c r="F68" s="697"/>
      <c r="G68" s="697"/>
      <c r="H68" s="697"/>
      <c r="I68" s="697"/>
      <c r="J68" s="697"/>
      <c r="K68" s="697"/>
      <c r="L68" s="80"/>
      <c r="M68" s="80"/>
      <c r="N68" s="80"/>
      <c r="O68" s="80"/>
      <c r="P68" s="80"/>
      <c r="Q68" s="80"/>
      <c r="R68" s="80"/>
      <c r="T68" s="111"/>
      <c r="U68" s="112">
        <f>V3</f>
        <v>7</v>
      </c>
      <c r="V68" s="113" t="s">
        <v>806</v>
      </c>
      <c r="W68" s="755"/>
      <c r="X68" s="755"/>
    </row>
    <row r="69" spans="1:24" ht="12.75" customHeight="1" x14ac:dyDescent="0.2">
      <c r="A69" s="697" t="s">
        <v>175</v>
      </c>
      <c r="B69" s="697"/>
      <c r="C69" s="697"/>
      <c r="D69" s="697"/>
      <c r="E69" s="697"/>
      <c r="F69" s="697"/>
      <c r="G69" s="697"/>
      <c r="H69" s="697"/>
      <c r="I69" s="697"/>
      <c r="J69" s="697"/>
      <c r="K69" s="697"/>
      <c r="L69" s="80"/>
      <c r="M69" s="80"/>
      <c r="N69" s="80"/>
      <c r="O69" s="80"/>
      <c r="P69" s="80"/>
      <c r="Q69" s="80"/>
      <c r="R69" s="80"/>
      <c r="S69" s="111"/>
      <c r="T69" s="111"/>
      <c r="U69" s="114">
        <f>AP3/3</f>
        <v>1</v>
      </c>
      <c r="V69" s="115" t="s">
        <v>807</v>
      </c>
    </row>
    <row r="70" spans="1:24" s="83" customFormat="1" ht="25.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row>
    <row r="71" spans="1:24" s="83" customFormat="1" ht="25.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row>
    <row r="72" spans="1:24" s="83" customFormat="1" ht="25.5" customHeight="1" x14ac:dyDescent="0.2"/>
    <row r="73" spans="1:24" s="83" customFormat="1" ht="2.25" hidden="1" customHeight="1" x14ac:dyDescent="0.2"/>
    <row r="74" spans="1:24" s="83" customFormat="1" ht="2.25" hidden="1" customHeight="1" x14ac:dyDescent="0.2">
      <c r="A74" s="117">
        <v>0</v>
      </c>
      <c r="B74" s="117" t="s">
        <v>183</v>
      </c>
      <c r="D74" s="118">
        <v>1</v>
      </c>
      <c r="E74" s="83" t="s">
        <v>184</v>
      </c>
    </row>
    <row r="75" spans="1:24" s="83" customFormat="1" ht="2.25" hidden="1" customHeight="1" x14ac:dyDescent="0.2">
      <c r="A75" s="117">
        <v>1</v>
      </c>
      <c r="B75" s="117" t="s">
        <v>184</v>
      </c>
      <c r="D75" s="118">
        <v>1.01</v>
      </c>
      <c r="E75" s="83" t="s">
        <v>385</v>
      </c>
    </row>
    <row r="76" spans="1:24" s="83" customFormat="1" ht="2.25" hidden="1" customHeight="1" x14ac:dyDescent="0.2">
      <c r="A76" s="117">
        <v>2</v>
      </c>
      <c r="B76" s="117" t="s">
        <v>185</v>
      </c>
      <c r="D76" s="118">
        <v>1.02</v>
      </c>
      <c r="E76" s="83" t="s">
        <v>386</v>
      </c>
    </row>
    <row r="77" spans="1:24" s="83" customFormat="1" ht="2.25" hidden="1" customHeight="1" x14ac:dyDescent="0.2">
      <c r="A77" s="117">
        <v>3</v>
      </c>
      <c r="B77" s="117" t="s">
        <v>186</v>
      </c>
      <c r="D77" s="118">
        <v>1.03</v>
      </c>
      <c r="E77" s="83" t="s">
        <v>387</v>
      </c>
    </row>
    <row r="78" spans="1:24" s="83" customFormat="1" ht="2.25" hidden="1" customHeight="1" x14ac:dyDescent="0.2">
      <c r="A78" s="117">
        <v>4</v>
      </c>
      <c r="B78" s="117" t="s">
        <v>187</v>
      </c>
      <c r="D78" s="118">
        <v>1.04</v>
      </c>
      <c r="E78" s="83" t="s">
        <v>388</v>
      </c>
    </row>
    <row r="79" spans="1:24" s="83" customFormat="1" ht="2.25" hidden="1" customHeight="1" x14ac:dyDescent="0.2">
      <c r="A79" s="117">
        <v>5</v>
      </c>
      <c r="B79" s="117" t="s">
        <v>188</v>
      </c>
      <c r="D79" s="118">
        <v>1.05</v>
      </c>
      <c r="E79" s="83" t="s">
        <v>389</v>
      </c>
    </row>
    <row r="80" spans="1:24" s="83" customFormat="1" ht="2.25" hidden="1" customHeight="1" x14ac:dyDescent="0.2">
      <c r="A80" s="117">
        <v>6</v>
      </c>
      <c r="B80" s="117" t="s">
        <v>189</v>
      </c>
      <c r="D80" s="118">
        <v>1.06</v>
      </c>
      <c r="E80" s="83" t="s">
        <v>390</v>
      </c>
    </row>
    <row r="81" spans="1:5" s="83" customFormat="1" ht="2.25" hidden="1" customHeight="1" x14ac:dyDescent="0.2">
      <c r="A81" s="117">
        <v>7</v>
      </c>
      <c r="B81" s="117" t="s">
        <v>190</v>
      </c>
      <c r="D81" s="118">
        <v>1.07</v>
      </c>
      <c r="E81" s="83" t="s">
        <v>391</v>
      </c>
    </row>
    <row r="82" spans="1:5" s="83" customFormat="1" ht="2.25" hidden="1" customHeight="1" x14ac:dyDescent="0.2">
      <c r="A82" s="117">
        <v>8</v>
      </c>
      <c r="B82" s="117" t="s">
        <v>191</v>
      </c>
      <c r="D82" s="118">
        <v>1.08</v>
      </c>
      <c r="E82" s="83" t="s">
        <v>392</v>
      </c>
    </row>
    <row r="83" spans="1:5" s="83" customFormat="1" ht="2.25" hidden="1" customHeight="1" x14ac:dyDescent="0.2">
      <c r="A83" s="117">
        <v>9</v>
      </c>
      <c r="B83" s="117" t="s">
        <v>192</v>
      </c>
      <c r="D83" s="118">
        <v>1.0900000000000001</v>
      </c>
      <c r="E83" s="83" t="s">
        <v>393</v>
      </c>
    </row>
    <row r="84" spans="1:5" s="83" customFormat="1" ht="2.25" hidden="1" customHeight="1" x14ac:dyDescent="0.2">
      <c r="A84" s="117">
        <v>10</v>
      </c>
      <c r="B84" s="117" t="s">
        <v>193</v>
      </c>
      <c r="D84" s="118">
        <v>1.1000000000000001</v>
      </c>
      <c r="E84" s="83" t="s">
        <v>394</v>
      </c>
    </row>
    <row r="85" spans="1:5" s="83" customFormat="1" ht="2.25" hidden="1" customHeight="1" x14ac:dyDescent="0.2">
      <c r="A85" s="117">
        <v>11</v>
      </c>
      <c r="B85" s="117" t="s">
        <v>194</v>
      </c>
      <c r="D85" s="118">
        <v>1.1100000000000001</v>
      </c>
      <c r="E85" s="83" t="s">
        <v>395</v>
      </c>
    </row>
    <row r="86" spans="1:5" s="83" customFormat="1" ht="2.25" hidden="1" customHeight="1" x14ac:dyDescent="0.2">
      <c r="A86" s="117">
        <v>12</v>
      </c>
      <c r="B86" s="117" t="s">
        <v>195</v>
      </c>
      <c r="D86" s="118">
        <v>1.1200000000000001</v>
      </c>
      <c r="E86" s="83" t="s">
        <v>396</v>
      </c>
    </row>
    <row r="87" spans="1:5" s="83" customFormat="1" ht="2.25" hidden="1" customHeight="1" x14ac:dyDescent="0.2">
      <c r="A87" s="117">
        <v>13</v>
      </c>
      <c r="B87" s="117" t="s">
        <v>205</v>
      </c>
      <c r="D87" s="118">
        <v>1.1299999999999999</v>
      </c>
      <c r="E87" s="83" t="s">
        <v>397</v>
      </c>
    </row>
    <row r="88" spans="1:5" s="83" customFormat="1" ht="2.25" hidden="1" customHeight="1" x14ac:dyDescent="0.2">
      <c r="A88" s="117">
        <v>14</v>
      </c>
      <c r="B88" s="117" t="s">
        <v>206</v>
      </c>
      <c r="D88" s="118">
        <v>1.1399999999999999</v>
      </c>
      <c r="E88" s="83" t="s">
        <v>398</v>
      </c>
    </row>
    <row r="89" spans="1:5" s="83" customFormat="1" ht="2.25" hidden="1" customHeight="1" x14ac:dyDescent="0.2">
      <c r="A89" s="117">
        <v>15</v>
      </c>
      <c r="B89" s="117" t="s">
        <v>207</v>
      </c>
      <c r="D89" s="118">
        <v>1.1499999999999999</v>
      </c>
      <c r="E89" s="83" t="s">
        <v>399</v>
      </c>
    </row>
    <row r="90" spans="1:5" s="83" customFormat="1" ht="2.25" hidden="1" customHeight="1" x14ac:dyDescent="0.2">
      <c r="A90" s="117">
        <v>16</v>
      </c>
      <c r="B90" s="117" t="s">
        <v>208</v>
      </c>
      <c r="D90" s="118">
        <v>1.1599999999999999</v>
      </c>
      <c r="E90" s="83" t="s">
        <v>400</v>
      </c>
    </row>
    <row r="91" spans="1:5" s="83" customFormat="1" ht="2.25" hidden="1" customHeight="1" x14ac:dyDescent="0.2">
      <c r="A91" s="117">
        <v>17</v>
      </c>
      <c r="B91" s="117" t="s">
        <v>209</v>
      </c>
      <c r="D91" s="118">
        <v>1.17</v>
      </c>
      <c r="E91" s="83" t="s">
        <v>401</v>
      </c>
    </row>
    <row r="92" spans="1:5" s="83" customFormat="1" ht="2.25" hidden="1" customHeight="1" x14ac:dyDescent="0.2">
      <c r="A92" s="117">
        <v>18</v>
      </c>
      <c r="B92" s="117" t="s">
        <v>210</v>
      </c>
      <c r="D92" s="118">
        <v>1.18</v>
      </c>
      <c r="E92" s="83" t="s">
        <v>402</v>
      </c>
    </row>
    <row r="93" spans="1:5" s="83" customFormat="1" ht="2.25" hidden="1" customHeight="1" x14ac:dyDescent="0.2">
      <c r="A93" s="117">
        <v>19</v>
      </c>
      <c r="B93" s="117" t="s">
        <v>211</v>
      </c>
      <c r="D93" s="118">
        <v>1.19</v>
      </c>
      <c r="E93" s="83" t="s">
        <v>403</v>
      </c>
    </row>
    <row r="94" spans="1:5" s="83" customFormat="1" ht="2.25" hidden="1" customHeight="1" x14ac:dyDescent="0.2">
      <c r="A94" s="117">
        <v>20</v>
      </c>
      <c r="B94" s="117" t="s">
        <v>196</v>
      </c>
      <c r="D94" s="118">
        <v>1.2</v>
      </c>
      <c r="E94" s="83" t="s">
        <v>404</v>
      </c>
    </row>
    <row r="95" spans="1:5" s="83" customFormat="1" ht="2.25" hidden="1" customHeight="1" x14ac:dyDescent="0.2">
      <c r="A95" s="117">
        <v>21</v>
      </c>
      <c r="B95" s="117" t="s">
        <v>212</v>
      </c>
      <c r="D95" s="118">
        <v>1.21</v>
      </c>
      <c r="E95" s="83" t="s">
        <v>405</v>
      </c>
    </row>
    <row r="96" spans="1:5" s="83" customFormat="1" ht="2.25" hidden="1" customHeight="1" x14ac:dyDescent="0.2">
      <c r="A96" s="117">
        <v>22</v>
      </c>
      <c r="B96" s="117" t="s">
        <v>213</v>
      </c>
      <c r="D96" s="118">
        <v>1.22</v>
      </c>
      <c r="E96" s="83" t="s">
        <v>406</v>
      </c>
    </row>
    <row r="97" spans="1:5" s="83" customFormat="1" ht="2.25" hidden="1" customHeight="1" x14ac:dyDescent="0.2">
      <c r="A97" s="117">
        <v>23</v>
      </c>
      <c r="B97" s="117" t="s">
        <v>214</v>
      </c>
      <c r="D97" s="118">
        <v>1.23</v>
      </c>
      <c r="E97" s="83" t="s">
        <v>407</v>
      </c>
    </row>
    <row r="98" spans="1:5" s="83" customFormat="1" ht="2.25" hidden="1" customHeight="1" x14ac:dyDescent="0.2">
      <c r="A98" s="117">
        <v>24</v>
      </c>
      <c r="B98" s="117" t="s">
        <v>215</v>
      </c>
      <c r="D98" s="118">
        <v>1.24</v>
      </c>
      <c r="E98" s="83" t="s">
        <v>408</v>
      </c>
    </row>
    <row r="99" spans="1:5" s="83" customFormat="1" ht="2.25" hidden="1" customHeight="1" x14ac:dyDescent="0.2">
      <c r="A99" s="117">
        <v>25</v>
      </c>
      <c r="B99" s="117" t="s">
        <v>216</v>
      </c>
      <c r="D99" s="118">
        <v>1.25</v>
      </c>
      <c r="E99" s="83" t="s">
        <v>409</v>
      </c>
    </row>
    <row r="100" spans="1:5" s="83" customFormat="1" ht="2.25" hidden="1" customHeight="1" x14ac:dyDescent="0.2">
      <c r="A100" s="117">
        <v>26</v>
      </c>
      <c r="B100" s="117" t="s">
        <v>217</v>
      </c>
      <c r="D100" s="118">
        <v>1.26</v>
      </c>
      <c r="E100" s="83" t="s">
        <v>410</v>
      </c>
    </row>
    <row r="101" spans="1:5" s="83" customFormat="1" ht="2.25" hidden="1" customHeight="1" x14ac:dyDescent="0.2">
      <c r="A101" s="117">
        <v>27</v>
      </c>
      <c r="B101" s="117" t="s">
        <v>218</v>
      </c>
      <c r="D101" s="118">
        <v>1.27</v>
      </c>
      <c r="E101" s="83" t="s">
        <v>411</v>
      </c>
    </row>
    <row r="102" spans="1:5" s="83" customFormat="1" ht="2.25" hidden="1" customHeight="1" x14ac:dyDescent="0.2">
      <c r="A102" s="117">
        <v>28</v>
      </c>
      <c r="B102" s="117" t="s">
        <v>219</v>
      </c>
      <c r="D102" s="118">
        <v>1.28</v>
      </c>
      <c r="E102" s="83" t="s">
        <v>412</v>
      </c>
    </row>
    <row r="103" spans="1:5" s="83" customFormat="1" ht="2.25" hidden="1" customHeight="1" x14ac:dyDescent="0.2">
      <c r="A103" s="117">
        <v>29</v>
      </c>
      <c r="B103" s="117" t="s">
        <v>220</v>
      </c>
      <c r="D103" s="118">
        <v>1.29</v>
      </c>
      <c r="E103" s="83" t="s">
        <v>413</v>
      </c>
    </row>
    <row r="104" spans="1:5" s="83" customFormat="1" ht="2.25" hidden="1" customHeight="1" x14ac:dyDescent="0.2">
      <c r="A104" s="117">
        <v>30</v>
      </c>
      <c r="B104" s="117" t="s">
        <v>197</v>
      </c>
      <c r="D104" s="118">
        <v>1.3</v>
      </c>
      <c r="E104" s="83" t="s">
        <v>414</v>
      </c>
    </row>
    <row r="105" spans="1:5" s="83" customFormat="1" ht="2.25" hidden="1" customHeight="1" x14ac:dyDescent="0.2">
      <c r="A105" s="117">
        <v>31</v>
      </c>
      <c r="B105" s="117" t="s">
        <v>221</v>
      </c>
      <c r="D105" s="118">
        <v>1.31</v>
      </c>
      <c r="E105" s="83" t="s">
        <v>415</v>
      </c>
    </row>
    <row r="106" spans="1:5" s="83" customFormat="1" ht="2.25" hidden="1" customHeight="1" x14ac:dyDescent="0.2">
      <c r="A106" s="117">
        <v>32</v>
      </c>
      <c r="B106" s="117" t="s">
        <v>222</v>
      </c>
      <c r="D106" s="118">
        <v>1.32</v>
      </c>
      <c r="E106" s="83" t="s">
        <v>416</v>
      </c>
    </row>
    <row r="107" spans="1:5" s="83" customFormat="1" ht="2.25" hidden="1" customHeight="1" x14ac:dyDescent="0.2">
      <c r="A107" s="117">
        <v>33</v>
      </c>
      <c r="B107" s="117" t="s">
        <v>223</v>
      </c>
      <c r="D107" s="118">
        <v>1.33</v>
      </c>
      <c r="E107" s="83" t="s">
        <v>417</v>
      </c>
    </row>
    <row r="108" spans="1:5" s="83" customFormat="1" ht="2.25" hidden="1" customHeight="1" x14ac:dyDescent="0.2">
      <c r="A108" s="117">
        <v>34</v>
      </c>
      <c r="B108" s="117" t="s">
        <v>224</v>
      </c>
      <c r="D108" s="118">
        <v>1.34</v>
      </c>
      <c r="E108" s="83" t="s">
        <v>418</v>
      </c>
    </row>
    <row r="109" spans="1:5" s="83" customFormat="1" ht="2.25" hidden="1" customHeight="1" x14ac:dyDescent="0.2">
      <c r="A109" s="117">
        <v>35</v>
      </c>
      <c r="B109" s="117" t="s">
        <v>225</v>
      </c>
      <c r="D109" s="118">
        <v>1.35</v>
      </c>
      <c r="E109" s="83" t="s">
        <v>419</v>
      </c>
    </row>
    <row r="110" spans="1:5" s="83" customFormat="1" ht="2.25" hidden="1" customHeight="1" x14ac:dyDescent="0.2">
      <c r="A110" s="117">
        <v>36</v>
      </c>
      <c r="B110" s="117" t="s">
        <v>226</v>
      </c>
      <c r="D110" s="118">
        <v>1.36</v>
      </c>
      <c r="E110" s="83" t="s">
        <v>420</v>
      </c>
    </row>
    <row r="111" spans="1:5" s="83" customFormat="1" ht="2.25" hidden="1" customHeight="1" x14ac:dyDescent="0.2">
      <c r="A111" s="117">
        <v>37</v>
      </c>
      <c r="B111" s="117" t="s">
        <v>227</v>
      </c>
      <c r="D111" s="118">
        <v>1.37</v>
      </c>
      <c r="E111" s="83" t="s">
        <v>421</v>
      </c>
    </row>
    <row r="112" spans="1:5" s="83" customFormat="1" ht="2.25" hidden="1" customHeight="1" x14ac:dyDescent="0.2">
      <c r="A112" s="117">
        <v>38</v>
      </c>
      <c r="B112" s="117" t="s">
        <v>228</v>
      </c>
      <c r="D112" s="118">
        <v>1.38</v>
      </c>
      <c r="E112" s="83" t="s">
        <v>422</v>
      </c>
    </row>
    <row r="113" spans="1:5" s="83" customFormat="1" ht="2.25" hidden="1" customHeight="1" x14ac:dyDescent="0.2">
      <c r="A113" s="117">
        <v>39</v>
      </c>
      <c r="B113" s="117" t="s">
        <v>229</v>
      </c>
      <c r="D113" s="118">
        <v>1.39</v>
      </c>
      <c r="E113" s="83" t="s">
        <v>423</v>
      </c>
    </row>
    <row r="114" spans="1:5" s="83" customFormat="1" ht="2.25" hidden="1" customHeight="1" x14ac:dyDescent="0.2">
      <c r="A114" s="117">
        <v>40</v>
      </c>
      <c r="B114" s="117" t="s">
        <v>198</v>
      </c>
      <c r="D114" s="118">
        <v>1.4</v>
      </c>
      <c r="E114" s="83" t="s">
        <v>424</v>
      </c>
    </row>
    <row r="115" spans="1:5" s="83" customFormat="1" ht="2.25" hidden="1" customHeight="1" x14ac:dyDescent="0.2">
      <c r="A115" s="117">
        <v>41</v>
      </c>
      <c r="B115" s="117" t="s">
        <v>230</v>
      </c>
      <c r="D115" s="118">
        <v>1.41</v>
      </c>
      <c r="E115" s="83" t="s">
        <v>425</v>
      </c>
    </row>
    <row r="116" spans="1:5" s="83" customFormat="1" ht="2.25" hidden="1" customHeight="1" x14ac:dyDescent="0.2">
      <c r="A116" s="117">
        <v>42</v>
      </c>
      <c r="B116" s="117" t="s">
        <v>231</v>
      </c>
      <c r="D116" s="118">
        <v>1.42</v>
      </c>
      <c r="E116" s="83" t="s">
        <v>426</v>
      </c>
    </row>
    <row r="117" spans="1:5" s="83" customFormat="1" ht="2.25" hidden="1" customHeight="1" x14ac:dyDescent="0.2">
      <c r="A117" s="117">
        <v>43</v>
      </c>
      <c r="B117" s="117" t="s">
        <v>232</v>
      </c>
      <c r="D117" s="118">
        <v>1.43</v>
      </c>
      <c r="E117" s="83" t="s">
        <v>427</v>
      </c>
    </row>
    <row r="118" spans="1:5" s="83" customFormat="1" ht="2.25" hidden="1" customHeight="1" x14ac:dyDescent="0.2">
      <c r="A118" s="117">
        <v>44</v>
      </c>
      <c r="B118" s="117" t="s">
        <v>233</v>
      </c>
      <c r="D118" s="118">
        <v>1.44</v>
      </c>
      <c r="E118" s="83" t="s">
        <v>428</v>
      </c>
    </row>
    <row r="119" spans="1:5" s="83" customFormat="1" ht="2.25" hidden="1" customHeight="1" x14ac:dyDescent="0.2">
      <c r="A119" s="117">
        <v>45</v>
      </c>
      <c r="B119" s="117" t="s">
        <v>234</v>
      </c>
      <c r="D119" s="118">
        <v>1.45</v>
      </c>
      <c r="E119" s="83" t="s">
        <v>429</v>
      </c>
    </row>
    <row r="120" spans="1:5" s="83" customFormat="1" ht="2.25" hidden="1" customHeight="1" x14ac:dyDescent="0.2">
      <c r="A120" s="117">
        <v>46</v>
      </c>
      <c r="B120" s="117" t="s">
        <v>235</v>
      </c>
      <c r="D120" s="118">
        <v>1.46</v>
      </c>
      <c r="E120" s="83" t="s">
        <v>430</v>
      </c>
    </row>
    <row r="121" spans="1:5" s="83" customFormat="1" ht="2.25" hidden="1" customHeight="1" x14ac:dyDescent="0.2">
      <c r="A121" s="117">
        <v>47</v>
      </c>
      <c r="B121" s="117" t="s">
        <v>236</v>
      </c>
      <c r="D121" s="118">
        <v>1.47</v>
      </c>
      <c r="E121" s="83" t="s">
        <v>431</v>
      </c>
    </row>
    <row r="122" spans="1:5" s="83" customFormat="1" ht="2.25" hidden="1" customHeight="1" x14ac:dyDescent="0.2">
      <c r="A122" s="117">
        <v>48</v>
      </c>
      <c r="B122" s="117" t="s">
        <v>237</v>
      </c>
      <c r="D122" s="118">
        <v>1.48</v>
      </c>
      <c r="E122" s="83" t="s">
        <v>432</v>
      </c>
    </row>
    <row r="123" spans="1:5" s="83" customFormat="1" ht="2.25" hidden="1" customHeight="1" x14ac:dyDescent="0.2">
      <c r="A123" s="117">
        <v>49</v>
      </c>
      <c r="B123" s="117" t="s">
        <v>238</v>
      </c>
      <c r="D123" s="118">
        <v>1.49</v>
      </c>
      <c r="E123" s="83" t="s">
        <v>433</v>
      </c>
    </row>
    <row r="124" spans="1:5" s="83" customFormat="1" ht="2.25" hidden="1" customHeight="1" x14ac:dyDescent="0.2">
      <c r="A124" s="117">
        <v>50</v>
      </c>
      <c r="B124" s="83" t="s">
        <v>199</v>
      </c>
      <c r="D124" s="118">
        <v>1.5</v>
      </c>
      <c r="E124" s="83" t="s">
        <v>434</v>
      </c>
    </row>
    <row r="125" spans="1:5" s="83" customFormat="1" ht="2.25" hidden="1" customHeight="1" x14ac:dyDescent="0.2">
      <c r="A125" s="117">
        <v>51</v>
      </c>
      <c r="B125" s="117" t="s">
        <v>239</v>
      </c>
      <c r="D125" s="118">
        <v>1.51</v>
      </c>
      <c r="E125" s="83" t="s">
        <v>435</v>
      </c>
    </row>
    <row r="126" spans="1:5" s="83" customFormat="1" ht="2.25" hidden="1" customHeight="1" x14ac:dyDescent="0.2">
      <c r="A126" s="117">
        <v>52</v>
      </c>
      <c r="B126" s="117" t="s">
        <v>240</v>
      </c>
      <c r="D126" s="118">
        <v>1.52</v>
      </c>
      <c r="E126" s="83" t="s">
        <v>436</v>
      </c>
    </row>
    <row r="127" spans="1:5" s="83" customFormat="1" ht="2.25" hidden="1" customHeight="1" x14ac:dyDescent="0.2">
      <c r="A127" s="117">
        <v>53</v>
      </c>
      <c r="B127" s="117" t="s">
        <v>241</v>
      </c>
      <c r="D127" s="118">
        <v>1.53</v>
      </c>
      <c r="E127" s="83" t="s">
        <v>437</v>
      </c>
    </row>
    <row r="128" spans="1:5" s="83" customFormat="1" ht="2.25" hidden="1" customHeight="1" x14ac:dyDescent="0.2">
      <c r="A128" s="117">
        <v>54</v>
      </c>
      <c r="B128" s="117" t="s">
        <v>242</v>
      </c>
      <c r="D128" s="118">
        <v>1.54</v>
      </c>
      <c r="E128" s="83" t="s">
        <v>438</v>
      </c>
    </row>
    <row r="129" spans="1:5" s="83" customFormat="1" ht="2.25" hidden="1" customHeight="1" x14ac:dyDescent="0.2">
      <c r="A129" s="117">
        <v>55</v>
      </c>
      <c r="B129" s="117" t="s">
        <v>243</v>
      </c>
      <c r="D129" s="118">
        <v>1.55</v>
      </c>
      <c r="E129" s="83" t="s">
        <v>439</v>
      </c>
    </row>
    <row r="130" spans="1:5" s="83" customFormat="1" ht="2.25" hidden="1" customHeight="1" x14ac:dyDescent="0.2">
      <c r="A130" s="117">
        <v>56</v>
      </c>
      <c r="B130" s="117" t="s">
        <v>244</v>
      </c>
      <c r="D130" s="118">
        <v>1.56</v>
      </c>
      <c r="E130" s="83" t="s">
        <v>440</v>
      </c>
    </row>
    <row r="131" spans="1:5" s="83" customFormat="1" ht="2.25" hidden="1" customHeight="1" x14ac:dyDescent="0.2">
      <c r="A131" s="117">
        <v>57</v>
      </c>
      <c r="B131" s="117" t="s">
        <v>245</v>
      </c>
      <c r="D131" s="118">
        <v>1.57</v>
      </c>
      <c r="E131" s="83" t="s">
        <v>441</v>
      </c>
    </row>
    <row r="132" spans="1:5" s="83" customFormat="1" ht="2.25" hidden="1" customHeight="1" x14ac:dyDescent="0.2">
      <c r="A132" s="117">
        <v>58</v>
      </c>
      <c r="B132" s="117" t="s">
        <v>246</v>
      </c>
      <c r="D132" s="118">
        <v>1.58</v>
      </c>
      <c r="E132" s="83" t="s">
        <v>442</v>
      </c>
    </row>
    <row r="133" spans="1:5" s="83" customFormat="1" ht="2.25" hidden="1" customHeight="1" x14ac:dyDescent="0.2">
      <c r="A133" s="117">
        <v>59</v>
      </c>
      <c r="B133" s="117" t="s">
        <v>247</v>
      </c>
      <c r="D133" s="118">
        <v>1.59</v>
      </c>
      <c r="E133" s="83" t="s">
        <v>443</v>
      </c>
    </row>
    <row r="134" spans="1:5" s="83" customFormat="1" ht="2.25" hidden="1" customHeight="1" x14ac:dyDescent="0.2">
      <c r="A134" s="117">
        <v>60</v>
      </c>
      <c r="B134" s="117" t="s">
        <v>200</v>
      </c>
      <c r="D134" s="118">
        <v>1.6</v>
      </c>
      <c r="E134" s="83" t="s">
        <v>444</v>
      </c>
    </row>
    <row r="135" spans="1:5" s="83" customFormat="1" ht="2.25" hidden="1" customHeight="1" x14ac:dyDescent="0.2">
      <c r="A135" s="117">
        <v>61</v>
      </c>
      <c r="B135" s="117" t="s">
        <v>248</v>
      </c>
      <c r="D135" s="118">
        <v>1.61</v>
      </c>
      <c r="E135" s="83" t="s">
        <v>445</v>
      </c>
    </row>
    <row r="136" spans="1:5" s="83" customFormat="1" ht="2.25" hidden="1" customHeight="1" x14ac:dyDescent="0.2">
      <c r="A136" s="117">
        <v>62</v>
      </c>
      <c r="B136" s="117" t="s">
        <v>249</v>
      </c>
      <c r="D136" s="118">
        <v>1.62</v>
      </c>
      <c r="E136" s="83" t="s">
        <v>446</v>
      </c>
    </row>
    <row r="137" spans="1:5" s="83" customFormat="1" ht="2.25" hidden="1" customHeight="1" x14ac:dyDescent="0.2">
      <c r="A137" s="117">
        <v>63</v>
      </c>
      <c r="B137" s="117" t="s">
        <v>250</v>
      </c>
      <c r="D137" s="118">
        <v>1.63</v>
      </c>
      <c r="E137" s="83" t="s">
        <v>447</v>
      </c>
    </row>
    <row r="138" spans="1:5" s="83" customFormat="1" ht="2.25" hidden="1" customHeight="1" x14ac:dyDescent="0.2">
      <c r="A138" s="117">
        <v>64</v>
      </c>
      <c r="B138" s="117" t="s">
        <v>251</v>
      </c>
      <c r="D138" s="118">
        <v>1.64</v>
      </c>
      <c r="E138" s="83" t="s">
        <v>448</v>
      </c>
    </row>
    <row r="139" spans="1:5" s="83" customFormat="1" ht="2.25" hidden="1" customHeight="1" x14ac:dyDescent="0.2">
      <c r="A139" s="117">
        <v>65</v>
      </c>
      <c r="B139" s="117" t="s">
        <v>252</v>
      </c>
      <c r="D139" s="118">
        <v>1.65</v>
      </c>
      <c r="E139" s="83" t="s">
        <v>449</v>
      </c>
    </row>
    <row r="140" spans="1:5" s="83" customFormat="1" ht="2.25" hidden="1" customHeight="1" x14ac:dyDescent="0.2">
      <c r="A140" s="117">
        <v>66</v>
      </c>
      <c r="B140" s="117" t="s">
        <v>253</v>
      </c>
      <c r="D140" s="118">
        <v>1.66</v>
      </c>
      <c r="E140" s="83" t="s">
        <v>450</v>
      </c>
    </row>
    <row r="141" spans="1:5" s="83" customFormat="1" ht="2.25" hidden="1" customHeight="1" x14ac:dyDescent="0.2">
      <c r="A141" s="117">
        <v>67</v>
      </c>
      <c r="B141" s="117" t="s">
        <v>254</v>
      </c>
      <c r="D141" s="118">
        <v>1.67</v>
      </c>
      <c r="E141" s="83" t="s">
        <v>451</v>
      </c>
    </row>
    <row r="142" spans="1:5" s="83" customFormat="1" ht="2.25" hidden="1" customHeight="1" x14ac:dyDescent="0.2">
      <c r="A142" s="117">
        <v>68</v>
      </c>
      <c r="B142" s="117" t="s">
        <v>255</v>
      </c>
      <c r="D142" s="118">
        <v>1.68</v>
      </c>
      <c r="E142" s="83" t="s">
        <v>452</v>
      </c>
    </row>
    <row r="143" spans="1:5" s="83" customFormat="1" ht="2.25" hidden="1" customHeight="1" x14ac:dyDescent="0.2">
      <c r="A143" s="117">
        <v>69</v>
      </c>
      <c r="B143" s="117" t="s">
        <v>256</v>
      </c>
      <c r="D143" s="118">
        <v>1.69</v>
      </c>
      <c r="E143" s="83" t="s">
        <v>453</v>
      </c>
    </row>
    <row r="144" spans="1:5" s="83" customFormat="1" ht="2.25" hidden="1" customHeight="1" x14ac:dyDescent="0.2">
      <c r="A144" s="117">
        <v>70</v>
      </c>
      <c r="B144" s="83" t="s">
        <v>201</v>
      </c>
      <c r="D144" s="118">
        <v>1.7</v>
      </c>
      <c r="E144" s="83" t="s">
        <v>454</v>
      </c>
    </row>
    <row r="145" spans="1:5" s="83" customFormat="1" ht="2.25" hidden="1" customHeight="1" x14ac:dyDescent="0.2">
      <c r="A145" s="117">
        <v>71</v>
      </c>
      <c r="B145" s="83" t="s">
        <v>257</v>
      </c>
      <c r="D145" s="118">
        <v>1.71</v>
      </c>
      <c r="E145" s="83" t="s">
        <v>455</v>
      </c>
    </row>
    <row r="146" spans="1:5" s="83" customFormat="1" ht="2.25" hidden="1" customHeight="1" x14ac:dyDescent="0.2">
      <c r="A146" s="117">
        <v>72</v>
      </c>
      <c r="B146" s="83" t="s">
        <v>258</v>
      </c>
      <c r="D146" s="118">
        <v>1.72</v>
      </c>
      <c r="E146" s="83" t="s">
        <v>456</v>
      </c>
    </row>
    <row r="147" spans="1:5" s="83" customFormat="1" ht="2.25" hidden="1" customHeight="1" x14ac:dyDescent="0.2">
      <c r="A147" s="117">
        <v>73</v>
      </c>
      <c r="B147" s="83" t="s">
        <v>259</v>
      </c>
      <c r="D147" s="118">
        <v>1.73</v>
      </c>
      <c r="E147" s="83" t="s">
        <v>457</v>
      </c>
    </row>
    <row r="148" spans="1:5" s="83" customFormat="1" ht="2.25" hidden="1" customHeight="1" x14ac:dyDescent="0.2">
      <c r="A148" s="117">
        <v>74</v>
      </c>
      <c r="B148" s="83" t="s">
        <v>260</v>
      </c>
      <c r="D148" s="118">
        <v>1.74</v>
      </c>
      <c r="E148" s="83" t="s">
        <v>458</v>
      </c>
    </row>
    <row r="149" spans="1:5" s="83" customFormat="1" ht="2.25" hidden="1" customHeight="1" x14ac:dyDescent="0.2">
      <c r="A149" s="117">
        <v>75</v>
      </c>
      <c r="B149" s="83" t="s">
        <v>261</v>
      </c>
      <c r="D149" s="118">
        <v>1.75</v>
      </c>
      <c r="E149" s="83" t="s">
        <v>459</v>
      </c>
    </row>
    <row r="150" spans="1:5" s="83" customFormat="1" ht="2.25" hidden="1" customHeight="1" x14ac:dyDescent="0.2">
      <c r="A150" s="117">
        <v>76</v>
      </c>
      <c r="B150" s="83" t="s">
        <v>262</v>
      </c>
      <c r="D150" s="118">
        <v>1.76</v>
      </c>
      <c r="E150" s="83" t="s">
        <v>460</v>
      </c>
    </row>
    <row r="151" spans="1:5" s="83" customFormat="1" ht="2.25" hidden="1" customHeight="1" x14ac:dyDescent="0.2">
      <c r="A151" s="117">
        <v>77</v>
      </c>
      <c r="B151" s="83" t="s">
        <v>263</v>
      </c>
      <c r="D151" s="118">
        <v>1.77</v>
      </c>
      <c r="E151" s="83" t="s">
        <v>461</v>
      </c>
    </row>
    <row r="152" spans="1:5" s="83" customFormat="1" ht="2.25" hidden="1" customHeight="1" x14ac:dyDescent="0.2">
      <c r="A152" s="117">
        <v>78</v>
      </c>
      <c r="B152" s="83" t="s">
        <v>264</v>
      </c>
      <c r="D152" s="118">
        <v>1.78</v>
      </c>
      <c r="E152" s="83" t="s">
        <v>462</v>
      </c>
    </row>
    <row r="153" spans="1:5" s="83" customFormat="1" ht="2.25" hidden="1" customHeight="1" x14ac:dyDescent="0.2">
      <c r="A153" s="117">
        <v>79</v>
      </c>
      <c r="B153" s="83" t="s">
        <v>265</v>
      </c>
      <c r="D153" s="118">
        <v>1.79</v>
      </c>
      <c r="E153" s="83" t="s">
        <v>463</v>
      </c>
    </row>
    <row r="154" spans="1:5" s="83" customFormat="1" ht="2.25" hidden="1" customHeight="1" x14ac:dyDescent="0.2">
      <c r="A154" s="117">
        <v>80</v>
      </c>
      <c r="B154" s="83" t="s">
        <v>202</v>
      </c>
      <c r="D154" s="118">
        <v>1.8</v>
      </c>
      <c r="E154" s="83" t="s">
        <v>464</v>
      </c>
    </row>
    <row r="155" spans="1:5" s="83" customFormat="1" ht="2.25" hidden="1" customHeight="1" x14ac:dyDescent="0.2">
      <c r="A155" s="117">
        <v>81</v>
      </c>
      <c r="B155" s="83" t="s">
        <v>266</v>
      </c>
      <c r="D155" s="118">
        <v>1.81</v>
      </c>
      <c r="E155" s="83" t="s">
        <v>465</v>
      </c>
    </row>
    <row r="156" spans="1:5" s="83" customFormat="1" ht="2.25" hidden="1" customHeight="1" x14ac:dyDescent="0.2">
      <c r="A156" s="117">
        <v>82</v>
      </c>
      <c r="B156" s="83" t="s">
        <v>267</v>
      </c>
      <c r="D156" s="118">
        <v>1.82</v>
      </c>
      <c r="E156" s="83" t="s">
        <v>466</v>
      </c>
    </row>
    <row r="157" spans="1:5" s="83" customFormat="1" ht="2.25" hidden="1" customHeight="1" x14ac:dyDescent="0.2">
      <c r="A157" s="117">
        <v>83</v>
      </c>
      <c r="B157" s="83" t="s">
        <v>268</v>
      </c>
      <c r="D157" s="118">
        <v>1.83</v>
      </c>
      <c r="E157" s="83" t="s">
        <v>467</v>
      </c>
    </row>
    <row r="158" spans="1:5" s="83" customFormat="1" ht="2.25" hidden="1" customHeight="1" x14ac:dyDescent="0.2">
      <c r="A158" s="117">
        <v>84</v>
      </c>
      <c r="B158" s="83" t="s">
        <v>269</v>
      </c>
      <c r="D158" s="118">
        <v>1.84</v>
      </c>
      <c r="E158" s="83" t="s">
        <v>468</v>
      </c>
    </row>
    <row r="159" spans="1:5" s="83" customFormat="1" ht="2.25" hidden="1" customHeight="1" x14ac:dyDescent="0.2">
      <c r="A159" s="117">
        <v>85</v>
      </c>
      <c r="B159" s="83" t="s">
        <v>270</v>
      </c>
      <c r="D159" s="118">
        <v>1.85</v>
      </c>
      <c r="E159" s="83" t="s">
        <v>469</v>
      </c>
    </row>
    <row r="160" spans="1:5" s="83" customFormat="1" ht="2.25" hidden="1" customHeight="1" x14ac:dyDescent="0.2">
      <c r="A160" s="117">
        <v>86</v>
      </c>
      <c r="B160" s="83" t="s">
        <v>271</v>
      </c>
      <c r="D160" s="118">
        <v>1.86</v>
      </c>
      <c r="E160" s="83" t="s">
        <v>470</v>
      </c>
    </row>
    <row r="161" spans="1:5" s="83" customFormat="1" ht="2.25" hidden="1" customHeight="1" x14ac:dyDescent="0.2">
      <c r="A161" s="117">
        <v>87</v>
      </c>
      <c r="B161" s="83" t="s">
        <v>272</v>
      </c>
      <c r="D161" s="118">
        <v>1.87</v>
      </c>
      <c r="E161" s="83" t="s">
        <v>471</v>
      </c>
    </row>
    <row r="162" spans="1:5" s="83" customFormat="1" ht="2.25" hidden="1" customHeight="1" x14ac:dyDescent="0.2">
      <c r="A162" s="117">
        <v>88</v>
      </c>
      <c r="B162" s="83" t="s">
        <v>273</v>
      </c>
      <c r="D162" s="118">
        <v>1.88</v>
      </c>
      <c r="E162" s="83" t="s">
        <v>472</v>
      </c>
    </row>
    <row r="163" spans="1:5" s="83" customFormat="1" ht="2.25" hidden="1" customHeight="1" x14ac:dyDescent="0.2">
      <c r="A163" s="117">
        <v>89</v>
      </c>
      <c r="B163" s="83" t="s">
        <v>274</v>
      </c>
      <c r="D163" s="118">
        <v>1.89</v>
      </c>
      <c r="E163" s="83" t="s">
        <v>473</v>
      </c>
    </row>
    <row r="164" spans="1:5" s="83" customFormat="1" ht="2.25" hidden="1" customHeight="1" x14ac:dyDescent="0.2">
      <c r="A164" s="117">
        <v>90</v>
      </c>
      <c r="B164" s="83" t="s">
        <v>203</v>
      </c>
      <c r="D164" s="118">
        <v>1.9</v>
      </c>
      <c r="E164" s="83" t="s">
        <v>474</v>
      </c>
    </row>
    <row r="165" spans="1:5" s="83" customFormat="1" ht="2.25" hidden="1" customHeight="1" x14ac:dyDescent="0.2">
      <c r="A165" s="117">
        <v>91</v>
      </c>
      <c r="B165" s="83" t="s">
        <v>275</v>
      </c>
      <c r="D165" s="118">
        <v>1.91</v>
      </c>
      <c r="E165" s="83" t="s">
        <v>475</v>
      </c>
    </row>
    <row r="166" spans="1:5" s="83" customFormat="1" ht="2.25" hidden="1" customHeight="1" x14ac:dyDescent="0.2">
      <c r="A166" s="117">
        <v>92</v>
      </c>
      <c r="B166" s="83" t="s">
        <v>276</v>
      </c>
      <c r="D166" s="118">
        <v>1.92</v>
      </c>
      <c r="E166" s="83" t="s">
        <v>476</v>
      </c>
    </row>
    <row r="167" spans="1:5" s="83" customFormat="1" ht="2.25" hidden="1" customHeight="1" x14ac:dyDescent="0.2">
      <c r="A167" s="117">
        <v>93</v>
      </c>
      <c r="B167" s="83" t="s">
        <v>277</v>
      </c>
      <c r="D167" s="118">
        <v>1.93</v>
      </c>
      <c r="E167" s="83" t="s">
        <v>477</v>
      </c>
    </row>
    <row r="168" spans="1:5" s="83" customFormat="1" ht="2.25" hidden="1" customHeight="1" x14ac:dyDescent="0.2">
      <c r="A168" s="117">
        <v>94</v>
      </c>
      <c r="B168" s="83" t="s">
        <v>278</v>
      </c>
      <c r="D168" s="118">
        <v>1.94</v>
      </c>
      <c r="E168" s="83" t="s">
        <v>478</v>
      </c>
    </row>
    <row r="169" spans="1:5" s="83" customFormat="1" ht="2.25" hidden="1" customHeight="1" x14ac:dyDescent="0.2">
      <c r="A169" s="117">
        <v>95</v>
      </c>
      <c r="B169" s="83" t="s">
        <v>279</v>
      </c>
      <c r="D169" s="118">
        <v>1.95</v>
      </c>
      <c r="E169" s="83" t="s">
        <v>479</v>
      </c>
    </row>
    <row r="170" spans="1:5" s="83" customFormat="1" ht="2.25" hidden="1" customHeight="1" x14ac:dyDescent="0.2">
      <c r="A170" s="117">
        <v>96</v>
      </c>
      <c r="B170" s="83" t="s">
        <v>280</v>
      </c>
      <c r="D170" s="118">
        <v>1.96</v>
      </c>
      <c r="E170" s="83" t="s">
        <v>480</v>
      </c>
    </row>
    <row r="171" spans="1:5" s="83" customFormat="1" ht="2.25" hidden="1" customHeight="1" x14ac:dyDescent="0.2">
      <c r="A171" s="117">
        <v>97</v>
      </c>
      <c r="B171" s="83" t="s">
        <v>281</v>
      </c>
      <c r="D171" s="118">
        <v>1.97</v>
      </c>
      <c r="E171" s="83" t="s">
        <v>481</v>
      </c>
    </row>
    <row r="172" spans="1:5" s="83" customFormat="1" ht="2.25" hidden="1" customHeight="1" x14ac:dyDescent="0.2">
      <c r="A172" s="117">
        <v>98</v>
      </c>
      <c r="B172" s="83" t="s">
        <v>282</v>
      </c>
      <c r="D172" s="118">
        <v>1.98</v>
      </c>
      <c r="E172" s="83" t="s">
        <v>482</v>
      </c>
    </row>
    <row r="173" spans="1:5" s="83" customFormat="1" ht="2.25" hidden="1" customHeight="1" x14ac:dyDescent="0.2">
      <c r="A173" s="117">
        <v>99</v>
      </c>
      <c r="B173" s="83" t="s">
        <v>283</v>
      </c>
      <c r="D173" s="118">
        <v>1.99</v>
      </c>
      <c r="E173" s="83" t="s">
        <v>483</v>
      </c>
    </row>
    <row r="174" spans="1:5" s="83" customFormat="1" ht="2.25" hidden="1" customHeight="1" x14ac:dyDescent="0.2">
      <c r="A174" s="117">
        <v>100</v>
      </c>
      <c r="B174" s="83" t="s">
        <v>204</v>
      </c>
      <c r="D174" s="118">
        <v>2</v>
      </c>
      <c r="E174" s="83" t="s">
        <v>185</v>
      </c>
    </row>
    <row r="175" spans="1:5" s="83" customFormat="1" ht="2.25" hidden="1" customHeight="1" x14ac:dyDescent="0.2">
      <c r="A175" s="117">
        <v>101</v>
      </c>
      <c r="B175" s="83" t="s">
        <v>284</v>
      </c>
      <c r="D175" s="118">
        <v>2.0099999999999998</v>
      </c>
      <c r="E175" s="83" t="s">
        <v>484</v>
      </c>
    </row>
    <row r="176" spans="1:5" s="83" customFormat="1" ht="2.25" hidden="1" customHeight="1" x14ac:dyDescent="0.2">
      <c r="A176" s="117">
        <v>102</v>
      </c>
      <c r="B176" s="83" t="s">
        <v>285</v>
      </c>
      <c r="D176" s="118">
        <v>2.02</v>
      </c>
      <c r="E176" s="83" t="s">
        <v>485</v>
      </c>
    </row>
    <row r="177" spans="1:5" s="83" customFormat="1" ht="2.25" hidden="1" customHeight="1" x14ac:dyDescent="0.2">
      <c r="A177" s="117">
        <v>103</v>
      </c>
      <c r="B177" s="83" t="s">
        <v>286</v>
      </c>
      <c r="D177" s="118">
        <v>2.0299999999999998</v>
      </c>
      <c r="E177" s="83" t="s">
        <v>486</v>
      </c>
    </row>
    <row r="178" spans="1:5" s="83" customFormat="1" ht="2.25" hidden="1" customHeight="1" x14ac:dyDescent="0.2">
      <c r="A178" s="117">
        <v>104</v>
      </c>
      <c r="B178" s="83" t="s">
        <v>287</v>
      </c>
      <c r="D178" s="118">
        <v>2.04</v>
      </c>
      <c r="E178" s="83" t="s">
        <v>487</v>
      </c>
    </row>
    <row r="179" spans="1:5" s="83" customFormat="1" ht="2.25" hidden="1" customHeight="1" x14ac:dyDescent="0.2">
      <c r="A179" s="117">
        <v>105</v>
      </c>
      <c r="B179" s="83" t="s">
        <v>288</v>
      </c>
      <c r="D179" s="118">
        <v>2.0499999999999998</v>
      </c>
      <c r="E179" s="83" t="s">
        <v>488</v>
      </c>
    </row>
    <row r="180" spans="1:5" s="83" customFormat="1" ht="2.25" hidden="1" customHeight="1" x14ac:dyDescent="0.2">
      <c r="A180" s="117">
        <v>106</v>
      </c>
      <c r="B180" s="83" t="s">
        <v>289</v>
      </c>
      <c r="D180" s="118">
        <v>2.06</v>
      </c>
      <c r="E180" s="83" t="s">
        <v>489</v>
      </c>
    </row>
    <row r="181" spans="1:5" s="83" customFormat="1" ht="2.25" hidden="1" customHeight="1" x14ac:dyDescent="0.2">
      <c r="A181" s="117">
        <v>107</v>
      </c>
      <c r="B181" s="83" t="s">
        <v>290</v>
      </c>
      <c r="D181" s="118">
        <v>2.0699999999999998</v>
      </c>
      <c r="E181" s="83" t="s">
        <v>490</v>
      </c>
    </row>
    <row r="182" spans="1:5" s="83" customFormat="1" ht="2.25" hidden="1" customHeight="1" x14ac:dyDescent="0.2">
      <c r="A182" s="117">
        <v>108</v>
      </c>
      <c r="B182" s="83" t="s">
        <v>291</v>
      </c>
      <c r="D182" s="118">
        <v>2.08</v>
      </c>
      <c r="E182" s="83" t="s">
        <v>491</v>
      </c>
    </row>
    <row r="183" spans="1:5" s="83" customFormat="1" ht="2.25" hidden="1" customHeight="1" x14ac:dyDescent="0.2">
      <c r="A183" s="117">
        <v>109</v>
      </c>
      <c r="B183" s="83" t="s">
        <v>292</v>
      </c>
      <c r="D183" s="118">
        <v>2.09</v>
      </c>
      <c r="E183" s="83" t="s">
        <v>492</v>
      </c>
    </row>
    <row r="184" spans="1:5" s="83" customFormat="1" ht="2.25" hidden="1" customHeight="1" x14ac:dyDescent="0.2">
      <c r="A184" s="117">
        <v>110</v>
      </c>
      <c r="B184" s="83" t="s">
        <v>293</v>
      </c>
      <c r="D184" s="118">
        <v>2.1</v>
      </c>
      <c r="E184" s="83" t="s">
        <v>493</v>
      </c>
    </row>
    <row r="185" spans="1:5" s="83" customFormat="1" ht="2.25" hidden="1" customHeight="1" x14ac:dyDescent="0.2">
      <c r="A185" s="117">
        <v>111</v>
      </c>
      <c r="B185" s="83" t="s">
        <v>294</v>
      </c>
      <c r="D185" s="118">
        <v>2.11</v>
      </c>
      <c r="E185" s="83" t="s">
        <v>494</v>
      </c>
    </row>
    <row r="186" spans="1:5" s="83" customFormat="1" ht="2.25" hidden="1" customHeight="1" x14ac:dyDescent="0.2">
      <c r="A186" s="117">
        <v>112</v>
      </c>
      <c r="B186" s="83" t="s">
        <v>295</v>
      </c>
      <c r="D186" s="118">
        <v>2.12</v>
      </c>
      <c r="E186" s="83" t="s">
        <v>495</v>
      </c>
    </row>
    <row r="187" spans="1:5" s="83" customFormat="1" ht="2.25" hidden="1" customHeight="1" x14ac:dyDescent="0.2">
      <c r="A187" s="117">
        <v>113</v>
      </c>
      <c r="B187" s="83" t="s">
        <v>296</v>
      </c>
      <c r="D187" s="118">
        <v>2.13</v>
      </c>
      <c r="E187" s="83" t="s">
        <v>496</v>
      </c>
    </row>
    <row r="188" spans="1:5" s="83" customFormat="1" ht="2.25" hidden="1" customHeight="1" x14ac:dyDescent="0.2">
      <c r="A188" s="117">
        <v>114</v>
      </c>
      <c r="B188" s="83" t="s">
        <v>297</v>
      </c>
      <c r="D188" s="118">
        <v>2.14</v>
      </c>
      <c r="E188" s="83" t="s">
        <v>497</v>
      </c>
    </row>
    <row r="189" spans="1:5" s="83" customFormat="1" ht="2.25" hidden="1" customHeight="1" x14ac:dyDescent="0.2">
      <c r="A189" s="117">
        <v>115</v>
      </c>
      <c r="B189" s="83" t="s">
        <v>298</v>
      </c>
      <c r="D189" s="118">
        <v>2.15</v>
      </c>
      <c r="E189" s="83" t="s">
        <v>498</v>
      </c>
    </row>
    <row r="190" spans="1:5" s="83" customFormat="1" ht="2.25" hidden="1" customHeight="1" x14ac:dyDescent="0.2">
      <c r="A190" s="117">
        <v>116</v>
      </c>
      <c r="B190" s="83" t="s">
        <v>299</v>
      </c>
      <c r="D190" s="118">
        <v>2.16</v>
      </c>
      <c r="E190" s="83" t="s">
        <v>499</v>
      </c>
    </row>
    <row r="191" spans="1:5" s="83" customFormat="1" ht="2.25" hidden="1" customHeight="1" x14ac:dyDescent="0.2">
      <c r="A191" s="117">
        <v>117</v>
      </c>
      <c r="B191" s="83" t="s">
        <v>300</v>
      </c>
      <c r="D191" s="118">
        <v>2.17</v>
      </c>
      <c r="E191" s="83" t="s">
        <v>500</v>
      </c>
    </row>
    <row r="192" spans="1:5" s="83" customFormat="1" ht="2.25" hidden="1" customHeight="1" x14ac:dyDescent="0.2">
      <c r="A192" s="117">
        <v>118</v>
      </c>
      <c r="B192" s="83" t="s">
        <v>302</v>
      </c>
      <c r="D192" s="118">
        <v>2.1800000000000002</v>
      </c>
      <c r="E192" s="83" t="s">
        <v>501</v>
      </c>
    </row>
    <row r="193" spans="1:5" s="83" customFormat="1" ht="2.25" hidden="1" customHeight="1" x14ac:dyDescent="0.2">
      <c r="A193" s="117">
        <v>119</v>
      </c>
      <c r="B193" s="83" t="s">
        <v>303</v>
      </c>
      <c r="D193" s="118">
        <v>2.19</v>
      </c>
      <c r="E193" s="83" t="s">
        <v>502</v>
      </c>
    </row>
    <row r="194" spans="1:5" s="83" customFormat="1" ht="2.25" hidden="1" customHeight="1" x14ac:dyDescent="0.2">
      <c r="A194" s="117">
        <v>120</v>
      </c>
      <c r="B194" s="83" t="s">
        <v>304</v>
      </c>
      <c r="D194" s="118">
        <v>2.2000000000000002</v>
      </c>
      <c r="E194" s="83" t="s">
        <v>503</v>
      </c>
    </row>
    <row r="195" spans="1:5" s="83" customFormat="1" ht="2.25" hidden="1" customHeight="1" x14ac:dyDescent="0.2">
      <c r="A195" s="117">
        <v>121</v>
      </c>
      <c r="B195" s="83" t="s">
        <v>305</v>
      </c>
      <c r="D195" s="118">
        <v>2.21</v>
      </c>
      <c r="E195" s="83" t="s">
        <v>504</v>
      </c>
    </row>
    <row r="196" spans="1:5" s="83" customFormat="1" ht="2.25" hidden="1" customHeight="1" x14ac:dyDescent="0.2">
      <c r="A196" s="117">
        <v>122</v>
      </c>
      <c r="B196" s="83" t="s">
        <v>306</v>
      </c>
      <c r="D196" s="118">
        <v>2.2200000000000002</v>
      </c>
      <c r="E196" s="83" t="s">
        <v>505</v>
      </c>
    </row>
    <row r="197" spans="1:5" s="83" customFormat="1" ht="2.25" hidden="1" customHeight="1" x14ac:dyDescent="0.2">
      <c r="A197" s="117">
        <v>123</v>
      </c>
      <c r="B197" s="83" t="s">
        <v>307</v>
      </c>
      <c r="D197" s="118">
        <v>2.23</v>
      </c>
      <c r="E197" s="83" t="s">
        <v>506</v>
      </c>
    </row>
    <row r="198" spans="1:5" s="83" customFormat="1" ht="2.25" hidden="1" customHeight="1" x14ac:dyDescent="0.2">
      <c r="A198" s="117">
        <v>124</v>
      </c>
      <c r="B198" s="83" t="s">
        <v>308</v>
      </c>
      <c r="D198" s="118">
        <v>2.2400000000000002</v>
      </c>
      <c r="E198" s="83" t="s">
        <v>507</v>
      </c>
    </row>
    <row r="199" spans="1:5" s="83" customFormat="1" ht="2.25" hidden="1" customHeight="1" x14ac:dyDescent="0.2">
      <c r="A199" s="117">
        <v>125</v>
      </c>
      <c r="B199" s="83" t="s">
        <v>309</v>
      </c>
      <c r="D199" s="118">
        <v>2.25</v>
      </c>
      <c r="E199" s="83" t="s">
        <v>508</v>
      </c>
    </row>
    <row r="200" spans="1:5" s="83" customFormat="1" ht="2.25" hidden="1" customHeight="1" x14ac:dyDescent="0.2">
      <c r="A200" s="117">
        <v>126</v>
      </c>
      <c r="B200" s="83" t="s">
        <v>310</v>
      </c>
      <c r="D200" s="118">
        <v>2.2599999999999998</v>
      </c>
      <c r="E200" s="83" t="s">
        <v>509</v>
      </c>
    </row>
    <row r="201" spans="1:5" s="83" customFormat="1" ht="2.25" hidden="1" customHeight="1" x14ac:dyDescent="0.2">
      <c r="A201" s="117">
        <v>127</v>
      </c>
      <c r="B201" s="83" t="s">
        <v>311</v>
      </c>
      <c r="D201" s="118">
        <v>2.27</v>
      </c>
      <c r="E201" s="83" t="s">
        <v>510</v>
      </c>
    </row>
    <row r="202" spans="1:5" s="83" customFormat="1" ht="2.25" hidden="1" customHeight="1" x14ac:dyDescent="0.2">
      <c r="A202" s="117">
        <v>128</v>
      </c>
      <c r="B202" s="83" t="s">
        <v>312</v>
      </c>
      <c r="D202" s="118">
        <v>2.2799999999999998</v>
      </c>
      <c r="E202" s="83" t="s">
        <v>511</v>
      </c>
    </row>
    <row r="203" spans="1:5" s="83" customFormat="1" ht="2.25" hidden="1" customHeight="1" x14ac:dyDescent="0.2">
      <c r="A203" s="117">
        <v>129</v>
      </c>
      <c r="B203" s="83" t="s">
        <v>313</v>
      </c>
      <c r="D203" s="118">
        <v>2.29</v>
      </c>
      <c r="E203" s="83" t="s">
        <v>512</v>
      </c>
    </row>
    <row r="204" spans="1:5" s="83" customFormat="1" ht="2.25" hidden="1" customHeight="1" x14ac:dyDescent="0.2">
      <c r="A204" s="117">
        <v>130</v>
      </c>
      <c r="B204" s="83" t="s">
        <v>314</v>
      </c>
      <c r="D204" s="118">
        <v>2.2999999999999998</v>
      </c>
      <c r="E204" s="83" t="s">
        <v>513</v>
      </c>
    </row>
    <row r="205" spans="1:5" s="83" customFormat="1" ht="2.25" hidden="1" customHeight="1" x14ac:dyDescent="0.2">
      <c r="A205" s="117">
        <v>131</v>
      </c>
      <c r="B205" s="83" t="s">
        <v>315</v>
      </c>
      <c r="D205" s="118">
        <v>2.31</v>
      </c>
      <c r="E205" s="83" t="s">
        <v>514</v>
      </c>
    </row>
    <row r="206" spans="1:5" s="83" customFormat="1" ht="2.25" hidden="1" customHeight="1" x14ac:dyDescent="0.2">
      <c r="A206" s="117">
        <v>132</v>
      </c>
      <c r="B206" s="83" t="s">
        <v>316</v>
      </c>
      <c r="D206" s="118">
        <v>2.3199999999999998</v>
      </c>
      <c r="E206" s="83" t="s">
        <v>515</v>
      </c>
    </row>
    <row r="207" spans="1:5" s="83" customFormat="1" ht="2.25" hidden="1" customHeight="1" x14ac:dyDescent="0.2">
      <c r="A207" s="117">
        <v>133</v>
      </c>
      <c r="B207" s="83" t="s">
        <v>317</v>
      </c>
      <c r="D207" s="118">
        <v>2.33</v>
      </c>
      <c r="E207" s="83" t="s">
        <v>516</v>
      </c>
    </row>
    <row r="208" spans="1:5" s="83" customFormat="1" ht="2.25" hidden="1" customHeight="1" x14ac:dyDescent="0.2">
      <c r="A208" s="117">
        <v>134</v>
      </c>
      <c r="B208" s="83" t="s">
        <v>318</v>
      </c>
      <c r="D208" s="118">
        <v>2.34</v>
      </c>
      <c r="E208" s="83" t="s">
        <v>517</v>
      </c>
    </row>
    <row r="209" spans="1:5" s="83" customFormat="1" ht="2.25" hidden="1" customHeight="1" x14ac:dyDescent="0.2">
      <c r="A209" s="117">
        <v>135</v>
      </c>
      <c r="B209" s="83" t="s">
        <v>319</v>
      </c>
      <c r="D209" s="118">
        <v>2.35</v>
      </c>
      <c r="E209" s="83" t="s">
        <v>518</v>
      </c>
    </row>
    <row r="210" spans="1:5" s="83" customFormat="1" ht="2.25" hidden="1" customHeight="1" x14ac:dyDescent="0.2">
      <c r="A210" s="117">
        <v>136</v>
      </c>
      <c r="B210" s="83" t="s">
        <v>320</v>
      </c>
      <c r="D210" s="118">
        <v>2.36</v>
      </c>
      <c r="E210" s="83" t="s">
        <v>519</v>
      </c>
    </row>
    <row r="211" spans="1:5" s="83" customFormat="1" ht="2.25" hidden="1" customHeight="1" x14ac:dyDescent="0.2">
      <c r="A211" s="117">
        <v>137</v>
      </c>
      <c r="B211" s="83" t="s">
        <v>321</v>
      </c>
      <c r="D211" s="118">
        <v>2.37</v>
      </c>
      <c r="E211" s="83" t="s">
        <v>520</v>
      </c>
    </row>
    <row r="212" spans="1:5" s="83" customFormat="1" ht="2.25" hidden="1" customHeight="1" x14ac:dyDescent="0.2">
      <c r="A212" s="117">
        <v>138</v>
      </c>
      <c r="B212" s="83" t="s">
        <v>322</v>
      </c>
      <c r="D212" s="118">
        <v>2.38</v>
      </c>
      <c r="E212" s="83" t="s">
        <v>521</v>
      </c>
    </row>
    <row r="213" spans="1:5" s="83" customFormat="1" ht="2.25" hidden="1" customHeight="1" x14ac:dyDescent="0.2">
      <c r="A213" s="117">
        <v>139</v>
      </c>
      <c r="B213" s="83" t="s">
        <v>323</v>
      </c>
      <c r="D213" s="118">
        <v>2.39</v>
      </c>
      <c r="E213" s="83" t="s">
        <v>522</v>
      </c>
    </row>
    <row r="214" spans="1:5" s="83" customFormat="1" ht="2.25" hidden="1" customHeight="1" x14ac:dyDescent="0.2">
      <c r="A214" s="117">
        <v>140</v>
      </c>
      <c r="B214" s="83" t="s">
        <v>324</v>
      </c>
      <c r="D214" s="118">
        <v>2.4</v>
      </c>
      <c r="E214" s="83" t="s">
        <v>523</v>
      </c>
    </row>
    <row r="215" spans="1:5" s="83" customFormat="1" ht="2.25" hidden="1" customHeight="1" x14ac:dyDescent="0.2">
      <c r="A215" s="117">
        <v>141</v>
      </c>
      <c r="B215" s="83" t="s">
        <v>325</v>
      </c>
      <c r="D215" s="118">
        <v>2.41</v>
      </c>
      <c r="E215" s="83" t="s">
        <v>524</v>
      </c>
    </row>
    <row r="216" spans="1:5" s="83" customFormat="1" ht="2.25" hidden="1" customHeight="1" x14ac:dyDescent="0.2">
      <c r="A216" s="117">
        <v>142</v>
      </c>
      <c r="B216" s="83" t="s">
        <v>326</v>
      </c>
      <c r="D216" s="118">
        <v>2.42</v>
      </c>
      <c r="E216" s="83" t="s">
        <v>525</v>
      </c>
    </row>
    <row r="217" spans="1:5" s="83" customFormat="1" ht="2.25" hidden="1" customHeight="1" x14ac:dyDescent="0.2">
      <c r="A217" s="117">
        <v>143</v>
      </c>
      <c r="B217" s="83" t="s">
        <v>327</v>
      </c>
      <c r="D217" s="118">
        <v>2.4300000000000002</v>
      </c>
      <c r="E217" s="83" t="s">
        <v>526</v>
      </c>
    </row>
    <row r="218" spans="1:5" s="83" customFormat="1" ht="2.25" hidden="1" customHeight="1" x14ac:dyDescent="0.2">
      <c r="A218" s="117">
        <v>144</v>
      </c>
      <c r="B218" s="83" t="s">
        <v>328</v>
      </c>
      <c r="D218" s="118">
        <v>2.44</v>
      </c>
      <c r="E218" s="83" t="s">
        <v>527</v>
      </c>
    </row>
    <row r="219" spans="1:5" s="83" customFormat="1" ht="2.25" hidden="1" customHeight="1" x14ac:dyDescent="0.2">
      <c r="A219" s="117">
        <v>145</v>
      </c>
      <c r="B219" s="83" t="s">
        <v>329</v>
      </c>
      <c r="D219" s="118">
        <v>2.4500000000000002</v>
      </c>
      <c r="E219" s="83" t="s">
        <v>528</v>
      </c>
    </row>
    <row r="220" spans="1:5" s="83" customFormat="1" ht="2.25" hidden="1" customHeight="1" x14ac:dyDescent="0.2">
      <c r="A220" s="117">
        <v>146</v>
      </c>
      <c r="B220" s="83" t="s">
        <v>330</v>
      </c>
      <c r="D220" s="118">
        <v>2.46</v>
      </c>
      <c r="E220" s="83" t="s">
        <v>529</v>
      </c>
    </row>
    <row r="221" spans="1:5" s="83" customFormat="1" ht="2.25" hidden="1" customHeight="1" x14ac:dyDescent="0.2">
      <c r="A221" s="117">
        <v>147</v>
      </c>
      <c r="B221" s="83" t="s">
        <v>331</v>
      </c>
      <c r="D221" s="118">
        <v>2.4700000000000002</v>
      </c>
      <c r="E221" s="83" t="s">
        <v>530</v>
      </c>
    </row>
    <row r="222" spans="1:5" s="83" customFormat="1" ht="2.25" hidden="1" customHeight="1" x14ac:dyDescent="0.2">
      <c r="A222" s="117">
        <v>148</v>
      </c>
      <c r="B222" s="83" t="s">
        <v>332</v>
      </c>
      <c r="D222" s="118">
        <v>2.48</v>
      </c>
      <c r="E222" s="83" t="s">
        <v>531</v>
      </c>
    </row>
    <row r="223" spans="1:5" s="83" customFormat="1" ht="2.25" hidden="1" customHeight="1" x14ac:dyDescent="0.2">
      <c r="A223" s="117">
        <v>149</v>
      </c>
      <c r="B223" s="83" t="s">
        <v>333</v>
      </c>
      <c r="D223" s="118">
        <v>2.4900000000000002</v>
      </c>
      <c r="E223" s="83" t="s">
        <v>532</v>
      </c>
    </row>
    <row r="224" spans="1:5" s="83" customFormat="1" ht="2.25" hidden="1" customHeight="1" x14ac:dyDescent="0.2">
      <c r="A224" s="117">
        <v>150</v>
      </c>
      <c r="B224" s="83" t="s">
        <v>334</v>
      </c>
      <c r="D224" s="118">
        <v>2.5</v>
      </c>
      <c r="E224" s="83" t="s">
        <v>533</v>
      </c>
    </row>
    <row r="225" spans="1:5" s="83" customFormat="1" ht="2.25" hidden="1" customHeight="1" x14ac:dyDescent="0.2">
      <c r="A225" s="117">
        <v>151</v>
      </c>
      <c r="B225" s="83" t="s">
        <v>335</v>
      </c>
      <c r="D225" s="118">
        <v>2.5099999999999998</v>
      </c>
      <c r="E225" s="83" t="s">
        <v>534</v>
      </c>
    </row>
    <row r="226" spans="1:5" s="83" customFormat="1" ht="2.25" hidden="1" customHeight="1" x14ac:dyDescent="0.2">
      <c r="A226" s="117">
        <v>152</v>
      </c>
      <c r="B226" s="83" t="s">
        <v>336</v>
      </c>
      <c r="D226" s="118">
        <v>2.52</v>
      </c>
      <c r="E226" s="83" t="s">
        <v>535</v>
      </c>
    </row>
    <row r="227" spans="1:5" s="83" customFormat="1" ht="2.25" hidden="1" customHeight="1" x14ac:dyDescent="0.2">
      <c r="A227" s="117">
        <v>153</v>
      </c>
      <c r="B227" s="83" t="s">
        <v>337</v>
      </c>
      <c r="D227" s="118">
        <v>2.5299999999999998</v>
      </c>
      <c r="E227" s="83" t="s">
        <v>536</v>
      </c>
    </row>
    <row r="228" spans="1:5" s="83" customFormat="1" ht="2.25" hidden="1" customHeight="1" x14ac:dyDescent="0.2">
      <c r="A228" s="117">
        <v>154</v>
      </c>
      <c r="B228" s="83" t="s">
        <v>338</v>
      </c>
      <c r="D228" s="118">
        <v>2.54</v>
      </c>
      <c r="E228" s="83" t="s">
        <v>537</v>
      </c>
    </row>
    <row r="229" spans="1:5" s="83" customFormat="1" ht="2.25" hidden="1" customHeight="1" x14ac:dyDescent="0.2">
      <c r="A229" s="117">
        <v>155</v>
      </c>
      <c r="B229" s="83" t="s">
        <v>339</v>
      </c>
      <c r="D229" s="118">
        <v>2.5499999999999998</v>
      </c>
      <c r="E229" s="83" t="s">
        <v>538</v>
      </c>
    </row>
    <row r="230" spans="1:5" s="83" customFormat="1" ht="2.25" hidden="1" customHeight="1" x14ac:dyDescent="0.2">
      <c r="A230" s="117">
        <v>156</v>
      </c>
      <c r="B230" s="83" t="s">
        <v>340</v>
      </c>
      <c r="D230" s="118">
        <v>2.56</v>
      </c>
      <c r="E230" s="83" t="s">
        <v>539</v>
      </c>
    </row>
    <row r="231" spans="1:5" s="83" customFormat="1" ht="2.25" hidden="1" customHeight="1" x14ac:dyDescent="0.2">
      <c r="A231" s="117">
        <v>157</v>
      </c>
      <c r="B231" s="83" t="s">
        <v>341</v>
      </c>
      <c r="D231" s="118">
        <v>2.57</v>
      </c>
      <c r="E231" s="83" t="s">
        <v>540</v>
      </c>
    </row>
    <row r="232" spans="1:5" s="83" customFormat="1" ht="2.25" hidden="1" customHeight="1" x14ac:dyDescent="0.2">
      <c r="A232" s="117">
        <v>158</v>
      </c>
      <c r="B232" s="83" t="s">
        <v>342</v>
      </c>
      <c r="D232" s="118">
        <v>2.58</v>
      </c>
      <c r="E232" s="83" t="s">
        <v>541</v>
      </c>
    </row>
    <row r="233" spans="1:5" s="83" customFormat="1" ht="2.25" hidden="1" customHeight="1" x14ac:dyDescent="0.2">
      <c r="A233" s="117">
        <v>159</v>
      </c>
      <c r="B233" s="83" t="s">
        <v>343</v>
      </c>
      <c r="D233" s="118">
        <v>2.59</v>
      </c>
      <c r="E233" s="83" t="s">
        <v>542</v>
      </c>
    </row>
    <row r="234" spans="1:5" s="83" customFormat="1" ht="2.25" hidden="1" customHeight="1" x14ac:dyDescent="0.2">
      <c r="A234" s="117">
        <v>160</v>
      </c>
      <c r="B234" s="83" t="s">
        <v>344</v>
      </c>
      <c r="D234" s="118">
        <v>2.6</v>
      </c>
      <c r="E234" s="83" t="s">
        <v>543</v>
      </c>
    </row>
    <row r="235" spans="1:5" s="83" customFormat="1" ht="2.25" hidden="1" customHeight="1" x14ac:dyDescent="0.2">
      <c r="A235" s="117">
        <v>161</v>
      </c>
      <c r="B235" s="83" t="s">
        <v>345</v>
      </c>
      <c r="D235" s="118">
        <v>2.61</v>
      </c>
      <c r="E235" s="83" t="s">
        <v>544</v>
      </c>
    </row>
    <row r="236" spans="1:5" s="83" customFormat="1" ht="2.25" hidden="1" customHeight="1" x14ac:dyDescent="0.2">
      <c r="A236" s="117">
        <v>162</v>
      </c>
      <c r="B236" s="83" t="s">
        <v>346</v>
      </c>
      <c r="D236" s="118">
        <v>2.62</v>
      </c>
      <c r="E236" s="83" t="s">
        <v>545</v>
      </c>
    </row>
    <row r="237" spans="1:5" s="83" customFormat="1" ht="2.25" hidden="1" customHeight="1" x14ac:dyDescent="0.2">
      <c r="A237" s="117">
        <v>163</v>
      </c>
      <c r="B237" s="83" t="s">
        <v>347</v>
      </c>
      <c r="D237" s="118">
        <v>2.63</v>
      </c>
      <c r="E237" s="83" t="s">
        <v>546</v>
      </c>
    </row>
    <row r="238" spans="1:5" s="83" customFormat="1" ht="2.25" hidden="1" customHeight="1" x14ac:dyDescent="0.2">
      <c r="A238" s="117">
        <v>164</v>
      </c>
      <c r="B238" s="83" t="s">
        <v>348</v>
      </c>
      <c r="D238" s="118">
        <v>2.64</v>
      </c>
      <c r="E238" s="83" t="s">
        <v>547</v>
      </c>
    </row>
    <row r="239" spans="1:5" s="83" customFormat="1" ht="2.25" hidden="1" customHeight="1" x14ac:dyDescent="0.2">
      <c r="A239" s="117">
        <v>165</v>
      </c>
      <c r="B239" s="83" t="s">
        <v>349</v>
      </c>
      <c r="D239" s="118">
        <v>2.65</v>
      </c>
      <c r="E239" s="83" t="s">
        <v>548</v>
      </c>
    </row>
    <row r="240" spans="1:5" s="83" customFormat="1" ht="2.25" hidden="1" customHeight="1" x14ac:dyDescent="0.2">
      <c r="A240" s="117">
        <v>166</v>
      </c>
      <c r="B240" s="83" t="s">
        <v>350</v>
      </c>
      <c r="D240" s="118">
        <v>2.66</v>
      </c>
      <c r="E240" s="83" t="s">
        <v>549</v>
      </c>
    </row>
    <row r="241" spans="1:5" s="83" customFormat="1" ht="2.25" hidden="1" customHeight="1" x14ac:dyDescent="0.2">
      <c r="A241" s="117">
        <v>167</v>
      </c>
      <c r="B241" s="83" t="s">
        <v>351</v>
      </c>
      <c r="D241" s="118">
        <v>2.67</v>
      </c>
      <c r="E241" s="83" t="s">
        <v>550</v>
      </c>
    </row>
    <row r="242" spans="1:5" s="83" customFormat="1" ht="2.25" hidden="1" customHeight="1" x14ac:dyDescent="0.2">
      <c r="A242" s="117">
        <v>168</v>
      </c>
      <c r="B242" s="83" t="s">
        <v>352</v>
      </c>
      <c r="D242" s="118">
        <v>2.68</v>
      </c>
      <c r="E242" s="83" t="s">
        <v>551</v>
      </c>
    </row>
    <row r="243" spans="1:5" s="83" customFormat="1" ht="2.25" hidden="1" customHeight="1" x14ac:dyDescent="0.2">
      <c r="A243" s="117">
        <v>169</v>
      </c>
      <c r="B243" s="83" t="s">
        <v>353</v>
      </c>
      <c r="D243" s="118">
        <v>2.69</v>
      </c>
      <c r="E243" s="83" t="s">
        <v>552</v>
      </c>
    </row>
    <row r="244" spans="1:5" s="83" customFormat="1" ht="2.25" hidden="1" customHeight="1" x14ac:dyDescent="0.2">
      <c r="A244" s="117">
        <v>170</v>
      </c>
      <c r="B244" s="83" t="s">
        <v>354</v>
      </c>
      <c r="D244" s="118">
        <v>2.7</v>
      </c>
      <c r="E244" s="83" t="s">
        <v>553</v>
      </c>
    </row>
    <row r="245" spans="1:5" s="83" customFormat="1" ht="2.25" hidden="1" customHeight="1" x14ac:dyDescent="0.2">
      <c r="A245" s="117">
        <v>171</v>
      </c>
      <c r="B245" s="83" t="s">
        <v>355</v>
      </c>
      <c r="D245" s="118">
        <v>2.71</v>
      </c>
      <c r="E245" s="83" t="s">
        <v>554</v>
      </c>
    </row>
    <row r="246" spans="1:5" s="83" customFormat="1" ht="2.25" hidden="1" customHeight="1" x14ac:dyDescent="0.2">
      <c r="A246" s="117">
        <v>172</v>
      </c>
      <c r="B246" s="83" t="s">
        <v>356</v>
      </c>
      <c r="D246" s="118">
        <v>2.72</v>
      </c>
      <c r="E246" s="83" t="s">
        <v>555</v>
      </c>
    </row>
    <row r="247" spans="1:5" s="83" customFormat="1" ht="2.25" hidden="1" customHeight="1" x14ac:dyDescent="0.2">
      <c r="A247" s="117">
        <v>173</v>
      </c>
      <c r="B247" s="83" t="s">
        <v>357</v>
      </c>
      <c r="D247" s="118">
        <v>2.73</v>
      </c>
      <c r="E247" s="83" t="s">
        <v>556</v>
      </c>
    </row>
    <row r="248" spans="1:5" s="83" customFormat="1" ht="2.25" hidden="1" customHeight="1" x14ac:dyDescent="0.2">
      <c r="A248" s="117">
        <v>174</v>
      </c>
      <c r="B248" s="83" t="s">
        <v>358</v>
      </c>
      <c r="D248" s="118">
        <v>2.74</v>
      </c>
      <c r="E248" s="83" t="s">
        <v>557</v>
      </c>
    </row>
    <row r="249" spans="1:5" s="83" customFormat="1" ht="2.25" hidden="1" customHeight="1" x14ac:dyDescent="0.2">
      <c r="A249" s="117">
        <v>175</v>
      </c>
      <c r="B249" s="83" t="s">
        <v>359</v>
      </c>
      <c r="D249" s="118">
        <v>2.75</v>
      </c>
      <c r="E249" s="83" t="s">
        <v>558</v>
      </c>
    </row>
    <row r="250" spans="1:5" s="83" customFormat="1" ht="2.25" hidden="1" customHeight="1" x14ac:dyDescent="0.2">
      <c r="A250" s="117">
        <v>176</v>
      </c>
      <c r="B250" s="83" t="s">
        <v>360</v>
      </c>
      <c r="D250" s="118">
        <v>2.76</v>
      </c>
      <c r="E250" s="83" t="s">
        <v>559</v>
      </c>
    </row>
    <row r="251" spans="1:5" s="83" customFormat="1" ht="2.25" hidden="1" customHeight="1" x14ac:dyDescent="0.2">
      <c r="A251" s="117">
        <v>177</v>
      </c>
      <c r="B251" s="83" t="s">
        <v>361</v>
      </c>
      <c r="D251" s="118">
        <v>2.77</v>
      </c>
      <c r="E251" s="83" t="s">
        <v>560</v>
      </c>
    </row>
    <row r="252" spans="1:5" s="83" customFormat="1" ht="2.25" hidden="1" customHeight="1" x14ac:dyDescent="0.2">
      <c r="A252" s="117">
        <v>178</v>
      </c>
      <c r="B252" s="83" t="s">
        <v>362</v>
      </c>
      <c r="D252" s="118">
        <v>2.78</v>
      </c>
      <c r="E252" s="83" t="s">
        <v>561</v>
      </c>
    </row>
    <row r="253" spans="1:5" s="83" customFormat="1" ht="2.25" hidden="1" customHeight="1" x14ac:dyDescent="0.2">
      <c r="A253" s="117">
        <v>179</v>
      </c>
      <c r="B253" s="83" t="s">
        <v>363</v>
      </c>
      <c r="D253" s="118">
        <v>2.79</v>
      </c>
      <c r="E253" s="83" t="s">
        <v>562</v>
      </c>
    </row>
    <row r="254" spans="1:5" s="83" customFormat="1" ht="2.25" hidden="1" customHeight="1" x14ac:dyDescent="0.2">
      <c r="A254" s="117">
        <v>180</v>
      </c>
      <c r="B254" s="83" t="s">
        <v>364</v>
      </c>
      <c r="D254" s="118">
        <v>2.8</v>
      </c>
      <c r="E254" s="83" t="s">
        <v>563</v>
      </c>
    </row>
    <row r="255" spans="1:5" s="83" customFormat="1" ht="2.25" hidden="1" customHeight="1" x14ac:dyDescent="0.2">
      <c r="A255" s="117">
        <v>181</v>
      </c>
      <c r="B255" s="83" t="s">
        <v>365</v>
      </c>
      <c r="D255" s="118">
        <v>2.81</v>
      </c>
      <c r="E255" s="83" t="s">
        <v>564</v>
      </c>
    </row>
    <row r="256" spans="1:5" s="83" customFormat="1" ht="2.25" hidden="1" customHeight="1" x14ac:dyDescent="0.2">
      <c r="A256" s="117">
        <v>182</v>
      </c>
      <c r="B256" s="83" t="s">
        <v>366</v>
      </c>
      <c r="D256" s="118">
        <v>2.82</v>
      </c>
      <c r="E256" s="83" t="s">
        <v>565</v>
      </c>
    </row>
    <row r="257" spans="1:5" s="83" customFormat="1" ht="2.25" hidden="1" customHeight="1" x14ac:dyDescent="0.2">
      <c r="A257" s="117">
        <v>183</v>
      </c>
      <c r="B257" s="83" t="s">
        <v>367</v>
      </c>
      <c r="D257" s="118">
        <v>2.83</v>
      </c>
      <c r="E257" s="83" t="s">
        <v>566</v>
      </c>
    </row>
    <row r="258" spans="1:5" s="83" customFormat="1" ht="2.25" hidden="1" customHeight="1" x14ac:dyDescent="0.2">
      <c r="A258" s="117">
        <v>184</v>
      </c>
      <c r="B258" s="83" t="s">
        <v>368</v>
      </c>
      <c r="D258" s="118">
        <v>2.84</v>
      </c>
      <c r="E258" s="83" t="s">
        <v>567</v>
      </c>
    </row>
    <row r="259" spans="1:5" s="83" customFormat="1" ht="2.25" hidden="1" customHeight="1" x14ac:dyDescent="0.2">
      <c r="A259" s="117">
        <v>185</v>
      </c>
      <c r="B259" s="83" t="s">
        <v>369</v>
      </c>
      <c r="D259" s="118">
        <v>2.85</v>
      </c>
      <c r="E259" s="83" t="s">
        <v>568</v>
      </c>
    </row>
    <row r="260" spans="1:5" s="83" customFormat="1" ht="2.25" hidden="1" customHeight="1" x14ac:dyDescent="0.2">
      <c r="A260" s="117">
        <v>186</v>
      </c>
      <c r="B260" s="83" t="s">
        <v>370</v>
      </c>
      <c r="D260" s="118">
        <v>2.86</v>
      </c>
      <c r="E260" s="83" t="s">
        <v>569</v>
      </c>
    </row>
    <row r="261" spans="1:5" s="83" customFormat="1" ht="2.25" hidden="1" customHeight="1" x14ac:dyDescent="0.2">
      <c r="A261" s="117">
        <v>187</v>
      </c>
      <c r="B261" s="83" t="s">
        <v>371</v>
      </c>
      <c r="D261" s="118">
        <v>2.87</v>
      </c>
      <c r="E261" s="83" t="s">
        <v>570</v>
      </c>
    </row>
    <row r="262" spans="1:5" s="83" customFormat="1" ht="2.25" hidden="1" customHeight="1" x14ac:dyDescent="0.2">
      <c r="A262" s="117">
        <v>188</v>
      </c>
      <c r="B262" s="83" t="s">
        <v>372</v>
      </c>
      <c r="D262" s="118">
        <v>2.88</v>
      </c>
      <c r="E262" s="83" t="s">
        <v>571</v>
      </c>
    </row>
    <row r="263" spans="1:5" s="83" customFormat="1" ht="2.25" hidden="1" customHeight="1" x14ac:dyDescent="0.2">
      <c r="A263" s="117">
        <v>189</v>
      </c>
      <c r="B263" s="83" t="s">
        <v>373</v>
      </c>
      <c r="D263" s="118">
        <v>2.89</v>
      </c>
      <c r="E263" s="83" t="s">
        <v>572</v>
      </c>
    </row>
    <row r="264" spans="1:5" s="83" customFormat="1" ht="2.25" hidden="1" customHeight="1" x14ac:dyDescent="0.2">
      <c r="A264" s="117">
        <v>190</v>
      </c>
      <c r="B264" s="83" t="s">
        <v>374</v>
      </c>
      <c r="D264" s="118">
        <v>2.9</v>
      </c>
      <c r="E264" s="83" t="s">
        <v>573</v>
      </c>
    </row>
    <row r="265" spans="1:5" s="83" customFormat="1" ht="2.25" hidden="1" customHeight="1" x14ac:dyDescent="0.2">
      <c r="A265" s="117">
        <v>191</v>
      </c>
      <c r="B265" s="83" t="s">
        <v>375</v>
      </c>
      <c r="D265" s="118">
        <v>2.91</v>
      </c>
      <c r="E265" s="83" t="s">
        <v>574</v>
      </c>
    </row>
    <row r="266" spans="1:5" s="83" customFormat="1" ht="2.25" hidden="1" customHeight="1" x14ac:dyDescent="0.2">
      <c r="A266" s="117">
        <v>192</v>
      </c>
      <c r="B266" s="83" t="s">
        <v>376</v>
      </c>
      <c r="D266" s="118">
        <v>2.92</v>
      </c>
      <c r="E266" s="83" t="s">
        <v>575</v>
      </c>
    </row>
    <row r="267" spans="1:5" s="83" customFormat="1" ht="2.25" hidden="1" customHeight="1" x14ac:dyDescent="0.2">
      <c r="A267" s="117">
        <v>193</v>
      </c>
      <c r="B267" s="83" t="s">
        <v>377</v>
      </c>
      <c r="D267" s="118">
        <v>2.93</v>
      </c>
      <c r="E267" s="83" t="s">
        <v>576</v>
      </c>
    </row>
    <row r="268" spans="1:5" s="83" customFormat="1" ht="2.25" hidden="1" customHeight="1" x14ac:dyDescent="0.2">
      <c r="A268" s="117">
        <v>194</v>
      </c>
      <c r="B268" s="83" t="s">
        <v>378</v>
      </c>
      <c r="D268" s="118">
        <v>2.94</v>
      </c>
      <c r="E268" s="83" t="s">
        <v>577</v>
      </c>
    </row>
    <row r="269" spans="1:5" s="83" customFormat="1" ht="2.25" hidden="1" customHeight="1" x14ac:dyDescent="0.2">
      <c r="A269" s="117">
        <v>195</v>
      </c>
      <c r="B269" s="83" t="s">
        <v>379</v>
      </c>
      <c r="D269" s="118">
        <v>2.95</v>
      </c>
      <c r="E269" s="83" t="s">
        <v>578</v>
      </c>
    </row>
    <row r="270" spans="1:5" s="83" customFormat="1" ht="2.25" hidden="1" customHeight="1" x14ac:dyDescent="0.2">
      <c r="A270" s="117">
        <v>196</v>
      </c>
      <c r="B270" s="83" t="s">
        <v>380</v>
      </c>
      <c r="D270" s="118">
        <v>2.96</v>
      </c>
      <c r="E270" s="83" t="s">
        <v>579</v>
      </c>
    </row>
    <row r="271" spans="1:5" s="83" customFormat="1" ht="2.25" hidden="1" customHeight="1" x14ac:dyDescent="0.2">
      <c r="A271" s="117">
        <v>197</v>
      </c>
      <c r="B271" s="83" t="s">
        <v>381</v>
      </c>
      <c r="D271" s="118">
        <v>2.97</v>
      </c>
      <c r="E271" s="83" t="s">
        <v>580</v>
      </c>
    </row>
    <row r="272" spans="1:5" s="83" customFormat="1" ht="2.25" hidden="1" customHeight="1" x14ac:dyDescent="0.2">
      <c r="A272" s="117">
        <v>198</v>
      </c>
      <c r="B272" s="83" t="s">
        <v>382</v>
      </c>
      <c r="D272" s="118">
        <v>2.98</v>
      </c>
      <c r="E272" s="83" t="s">
        <v>581</v>
      </c>
    </row>
    <row r="273" spans="1:5" s="83" customFormat="1" ht="2.25" hidden="1" customHeight="1" x14ac:dyDescent="0.2">
      <c r="A273" s="117">
        <v>199</v>
      </c>
      <c r="B273" s="83" t="s">
        <v>383</v>
      </c>
      <c r="D273" s="118">
        <v>2.99</v>
      </c>
      <c r="E273" s="83" t="s">
        <v>582</v>
      </c>
    </row>
    <row r="274" spans="1:5" s="83" customFormat="1" ht="2.25" hidden="1" customHeight="1" x14ac:dyDescent="0.2">
      <c r="A274" s="117">
        <v>200</v>
      </c>
      <c r="B274" s="83" t="s">
        <v>384</v>
      </c>
      <c r="D274" s="118">
        <v>3</v>
      </c>
      <c r="E274" s="83" t="s">
        <v>186</v>
      </c>
    </row>
    <row r="275" spans="1:5" s="83" customFormat="1" ht="2.25" hidden="1" customHeight="1" x14ac:dyDescent="0.2">
      <c r="D275" s="118">
        <v>3.01</v>
      </c>
      <c r="E275" s="83" t="s">
        <v>583</v>
      </c>
    </row>
    <row r="276" spans="1:5" s="83" customFormat="1" ht="2.25" hidden="1" customHeight="1" x14ac:dyDescent="0.2">
      <c r="D276" s="118">
        <v>3.02</v>
      </c>
      <c r="E276" s="83" t="s">
        <v>584</v>
      </c>
    </row>
    <row r="277" spans="1:5" s="83" customFormat="1" ht="2.25" hidden="1" customHeight="1" x14ac:dyDescent="0.2">
      <c r="D277" s="118">
        <v>3.03</v>
      </c>
      <c r="E277" s="83" t="s">
        <v>585</v>
      </c>
    </row>
    <row r="278" spans="1:5" s="83" customFormat="1" ht="2.25" hidden="1" customHeight="1" x14ac:dyDescent="0.2">
      <c r="D278" s="118">
        <v>3.04</v>
      </c>
      <c r="E278" s="83" t="s">
        <v>586</v>
      </c>
    </row>
    <row r="279" spans="1:5" s="83" customFormat="1" ht="2.25" hidden="1" customHeight="1" x14ac:dyDescent="0.2">
      <c r="D279" s="118">
        <v>3.05</v>
      </c>
      <c r="E279" s="83" t="s">
        <v>587</v>
      </c>
    </row>
    <row r="280" spans="1:5" s="83" customFormat="1" ht="2.25" hidden="1" customHeight="1" x14ac:dyDescent="0.2">
      <c r="D280" s="118">
        <v>3.06</v>
      </c>
      <c r="E280" s="83" t="s">
        <v>588</v>
      </c>
    </row>
    <row r="281" spans="1:5" s="83" customFormat="1" ht="2.25" hidden="1" customHeight="1" x14ac:dyDescent="0.2">
      <c r="D281" s="118">
        <v>3.07</v>
      </c>
      <c r="E281" s="83" t="s">
        <v>589</v>
      </c>
    </row>
    <row r="282" spans="1:5" s="83" customFormat="1" ht="2.25" hidden="1" customHeight="1" x14ac:dyDescent="0.2">
      <c r="D282" s="118">
        <v>3.08</v>
      </c>
      <c r="E282" s="83" t="s">
        <v>590</v>
      </c>
    </row>
    <row r="283" spans="1:5" s="83" customFormat="1" ht="2.25" hidden="1" customHeight="1" x14ac:dyDescent="0.2">
      <c r="D283" s="118">
        <v>3.09</v>
      </c>
      <c r="E283" s="83" t="s">
        <v>591</v>
      </c>
    </row>
    <row r="284" spans="1:5" s="83" customFormat="1" ht="2.25" hidden="1" customHeight="1" x14ac:dyDescent="0.2">
      <c r="D284" s="118">
        <v>3.1</v>
      </c>
      <c r="E284" s="83" t="s">
        <v>592</v>
      </c>
    </row>
    <row r="285" spans="1:5" s="83" customFormat="1" ht="2.25" hidden="1" customHeight="1" x14ac:dyDescent="0.2">
      <c r="D285" s="118">
        <v>3.11</v>
      </c>
      <c r="E285" s="83" t="s">
        <v>593</v>
      </c>
    </row>
    <row r="286" spans="1:5" s="83" customFormat="1" ht="2.25" hidden="1" customHeight="1" x14ac:dyDescent="0.2">
      <c r="D286" s="118">
        <v>3.12</v>
      </c>
      <c r="E286" s="83" t="s">
        <v>594</v>
      </c>
    </row>
    <row r="287" spans="1:5" s="83" customFormat="1" ht="2.25" hidden="1" customHeight="1" x14ac:dyDescent="0.2">
      <c r="D287" s="118">
        <v>3.13</v>
      </c>
      <c r="E287" s="83" t="s">
        <v>595</v>
      </c>
    </row>
    <row r="288" spans="1:5" s="83" customFormat="1" ht="2.25" hidden="1" customHeight="1" x14ac:dyDescent="0.2">
      <c r="D288" s="118">
        <v>3.14</v>
      </c>
      <c r="E288" s="83" t="s">
        <v>596</v>
      </c>
    </row>
    <row r="289" spans="4:5" s="83" customFormat="1" ht="2.25" hidden="1" customHeight="1" x14ac:dyDescent="0.2">
      <c r="D289" s="118">
        <v>3.15</v>
      </c>
      <c r="E289" s="83" t="s">
        <v>597</v>
      </c>
    </row>
    <row r="290" spans="4:5" s="83" customFormat="1" ht="2.25" hidden="1" customHeight="1" x14ac:dyDescent="0.2">
      <c r="D290" s="118">
        <v>3.16</v>
      </c>
      <c r="E290" s="83" t="s">
        <v>598</v>
      </c>
    </row>
    <row r="291" spans="4:5" s="83" customFormat="1" ht="2.25" hidden="1" customHeight="1" x14ac:dyDescent="0.2">
      <c r="D291" s="118">
        <v>3.17</v>
      </c>
      <c r="E291" s="83" t="s">
        <v>599</v>
      </c>
    </row>
    <row r="292" spans="4:5" s="83" customFormat="1" ht="2.25" hidden="1" customHeight="1" x14ac:dyDescent="0.2">
      <c r="D292" s="118">
        <v>3.18</v>
      </c>
      <c r="E292" s="83" t="s">
        <v>600</v>
      </c>
    </row>
    <row r="293" spans="4:5" s="83" customFormat="1" ht="2.25" hidden="1" customHeight="1" x14ac:dyDescent="0.2">
      <c r="D293" s="118">
        <v>3.19</v>
      </c>
      <c r="E293" s="83" t="s">
        <v>601</v>
      </c>
    </row>
    <row r="294" spans="4:5" s="83" customFormat="1" ht="2.25" hidden="1" customHeight="1" x14ac:dyDescent="0.2">
      <c r="D294" s="118">
        <v>3.2</v>
      </c>
      <c r="E294" s="83" t="s">
        <v>602</v>
      </c>
    </row>
    <row r="295" spans="4:5" s="83" customFormat="1" ht="2.25" hidden="1" customHeight="1" x14ac:dyDescent="0.2">
      <c r="D295" s="118">
        <v>3.21</v>
      </c>
      <c r="E295" s="83" t="s">
        <v>603</v>
      </c>
    </row>
    <row r="296" spans="4:5" s="83" customFormat="1" ht="2.25" hidden="1" customHeight="1" x14ac:dyDescent="0.2">
      <c r="D296" s="118">
        <v>3.22</v>
      </c>
      <c r="E296" s="83" t="s">
        <v>604</v>
      </c>
    </row>
    <row r="297" spans="4:5" s="83" customFormat="1" ht="2.25" hidden="1" customHeight="1" x14ac:dyDescent="0.2">
      <c r="D297" s="118">
        <v>3.23</v>
      </c>
      <c r="E297" s="83" t="s">
        <v>605</v>
      </c>
    </row>
    <row r="298" spans="4:5" s="83" customFormat="1" ht="2.25" hidden="1" customHeight="1" x14ac:dyDescent="0.2">
      <c r="D298" s="118">
        <v>3.24</v>
      </c>
      <c r="E298" s="83" t="s">
        <v>606</v>
      </c>
    </row>
    <row r="299" spans="4:5" s="83" customFormat="1" ht="2.25" hidden="1" customHeight="1" x14ac:dyDescent="0.2">
      <c r="D299" s="118">
        <v>3.25</v>
      </c>
      <c r="E299" s="83" t="s">
        <v>607</v>
      </c>
    </row>
    <row r="300" spans="4:5" s="83" customFormat="1" ht="2.25" hidden="1" customHeight="1" x14ac:dyDescent="0.2">
      <c r="D300" s="118">
        <v>3.26</v>
      </c>
      <c r="E300" s="83" t="s">
        <v>608</v>
      </c>
    </row>
    <row r="301" spans="4:5" s="83" customFormat="1" ht="2.25" hidden="1" customHeight="1" x14ac:dyDescent="0.2">
      <c r="D301" s="118">
        <v>3.27</v>
      </c>
      <c r="E301" s="83" t="s">
        <v>609</v>
      </c>
    </row>
    <row r="302" spans="4:5" s="83" customFormat="1" ht="2.25" hidden="1" customHeight="1" x14ac:dyDescent="0.2">
      <c r="D302" s="118">
        <v>3.28</v>
      </c>
      <c r="E302" s="83" t="s">
        <v>610</v>
      </c>
    </row>
    <row r="303" spans="4:5" s="83" customFormat="1" ht="2.25" hidden="1" customHeight="1" x14ac:dyDescent="0.2">
      <c r="D303" s="118">
        <v>3.29</v>
      </c>
      <c r="E303" s="83" t="s">
        <v>611</v>
      </c>
    </row>
    <row r="304" spans="4:5" s="83" customFormat="1" ht="2.25" hidden="1" customHeight="1" x14ac:dyDescent="0.2">
      <c r="D304" s="118">
        <v>3.3</v>
      </c>
      <c r="E304" s="83" t="s">
        <v>612</v>
      </c>
    </row>
    <row r="305" spans="4:5" s="83" customFormat="1" ht="2.25" hidden="1" customHeight="1" x14ac:dyDescent="0.2">
      <c r="D305" s="118">
        <v>3.31</v>
      </c>
      <c r="E305" s="83" t="s">
        <v>613</v>
      </c>
    </row>
    <row r="306" spans="4:5" s="83" customFormat="1" ht="2.25" hidden="1" customHeight="1" x14ac:dyDescent="0.2">
      <c r="D306" s="118">
        <v>3.32</v>
      </c>
      <c r="E306" s="83" t="s">
        <v>614</v>
      </c>
    </row>
    <row r="307" spans="4:5" s="83" customFormat="1" ht="2.25" hidden="1" customHeight="1" x14ac:dyDescent="0.2">
      <c r="D307" s="118">
        <v>3.33</v>
      </c>
      <c r="E307" s="83" t="s">
        <v>615</v>
      </c>
    </row>
    <row r="308" spans="4:5" s="83" customFormat="1" ht="2.25" hidden="1" customHeight="1" x14ac:dyDescent="0.2">
      <c r="D308" s="118">
        <v>3.34</v>
      </c>
      <c r="E308" s="83" t="s">
        <v>616</v>
      </c>
    </row>
    <row r="309" spans="4:5" s="83" customFormat="1" ht="2.25" hidden="1" customHeight="1" x14ac:dyDescent="0.2">
      <c r="D309" s="118">
        <v>3.35</v>
      </c>
      <c r="E309" s="83" t="s">
        <v>617</v>
      </c>
    </row>
    <row r="310" spans="4:5" s="83" customFormat="1" ht="2.25" hidden="1" customHeight="1" x14ac:dyDescent="0.2">
      <c r="D310" s="118">
        <v>3.36</v>
      </c>
      <c r="E310" s="83" t="s">
        <v>618</v>
      </c>
    </row>
    <row r="311" spans="4:5" s="83" customFormat="1" ht="2.25" hidden="1" customHeight="1" x14ac:dyDescent="0.2">
      <c r="D311" s="118">
        <v>3.37</v>
      </c>
      <c r="E311" s="83" t="s">
        <v>619</v>
      </c>
    </row>
    <row r="312" spans="4:5" s="83" customFormat="1" ht="2.25" hidden="1" customHeight="1" x14ac:dyDescent="0.2">
      <c r="D312" s="118">
        <v>3.38</v>
      </c>
      <c r="E312" s="83" t="s">
        <v>620</v>
      </c>
    </row>
    <row r="313" spans="4:5" s="83" customFormat="1" ht="2.25" hidden="1" customHeight="1" x14ac:dyDescent="0.2">
      <c r="D313" s="118">
        <v>3.39</v>
      </c>
      <c r="E313" s="83" t="s">
        <v>621</v>
      </c>
    </row>
    <row r="314" spans="4:5" s="83" customFormat="1" ht="2.25" hidden="1" customHeight="1" x14ac:dyDescent="0.2">
      <c r="D314" s="118">
        <v>3.4</v>
      </c>
      <c r="E314" s="83" t="s">
        <v>622</v>
      </c>
    </row>
    <row r="315" spans="4:5" s="83" customFormat="1" ht="2.25" hidden="1" customHeight="1" x14ac:dyDescent="0.2">
      <c r="D315" s="118">
        <v>3.41</v>
      </c>
      <c r="E315" s="83" t="s">
        <v>623</v>
      </c>
    </row>
    <row r="316" spans="4:5" s="83" customFormat="1" ht="2.25" hidden="1" customHeight="1" x14ac:dyDescent="0.2">
      <c r="D316" s="118">
        <v>3.42</v>
      </c>
      <c r="E316" s="83" t="s">
        <v>624</v>
      </c>
    </row>
    <row r="317" spans="4:5" s="83" customFormat="1" ht="2.25" hidden="1" customHeight="1" x14ac:dyDescent="0.2">
      <c r="D317" s="118">
        <v>3.43</v>
      </c>
      <c r="E317" s="83" t="s">
        <v>625</v>
      </c>
    </row>
    <row r="318" spans="4:5" s="83" customFormat="1" ht="2.25" hidden="1" customHeight="1" x14ac:dyDescent="0.2">
      <c r="D318" s="118">
        <v>3.44</v>
      </c>
      <c r="E318" s="83" t="s">
        <v>626</v>
      </c>
    </row>
    <row r="319" spans="4:5" s="83" customFormat="1" ht="2.25" hidden="1" customHeight="1" x14ac:dyDescent="0.2">
      <c r="D319" s="118">
        <v>3.45</v>
      </c>
      <c r="E319" s="83" t="s">
        <v>627</v>
      </c>
    </row>
    <row r="320" spans="4:5" s="83" customFormat="1" ht="2.25" hidden="1" customHeight="1" x14ac:dyDescent="0.2">
      <c r="D320" s="118">
        <v>3.46</v>
      </c>
      <c r="E320" s="83" t="s">
        <v>628</v>
      </c>
    </row>
    <row r="321" spans="4:5" s="83" customFormat="1" ht="2.25" hidden="1" customHeight="1" x14ac:dyDescent="0.2">
      <c r="D321" s="118">
        <v>3.47</v>
      </c>
      <c r="E321" s="83" t="s">
        <v>629</v>
      </c>
    </row>
    <row r="322" spans="4:5" s="83" customFormat="1" ht="2.25" hidden="1" customHeight="1" x14ac:dyDescent="0.2">
      <c r="D322" s="118">
        <v>3.48</v>
      </c>
      <c r="E322" s="83" t="s">
        <v>630</v>
      </c>
    </row>
    <row r="323" spans="4:5" s="83" customFormat="1" ht="2.25" hidden="1" customHeight="1" x14ac:dyDescent="0.2">
      <c r="D323" s="118">
        <v>3.49</v>
      </c>
      <c r="E323" s="83" t="s">
        <v>631</v>
      </c>
    </row>
    <row r="324" spans="4:5" s="83" customFormat="1" ht="2.25" hidden="1" customHeight="1" x14ac:dyDescent="0.2">
      <c r="D324" s="118">
        <v>3.5</v>
      </c>
      <c r="E324" s="83" t="s">
        <v>632</v>
      </c>
    </row>
    <row r="325" spans="4:5" s="83" customFormat="1" ht="2.25" hidden="1" customHeight="1" x14ac:dyDescent="0.2">
      <c r="D325" s="118">
        <v>3.51</v>
      </c>
      <c r="E325" s="83" t="s">
        <v>633</v>
      </c>
    </row>
    <row r="326" spans="4:5" s="83" customFormat="1" ht="2.25" hidden="1" customHeight="1" x14ac:dyDescent="0.2">
      <c r="D326" s="118">
        <v>3.52</v>
      </c>
      <c r="E326" s="83" t="s">
        <v>634</v>
      </c>
    </row>
    <row r="327" spans="4:5" s="83" customFormat="1" ht="2.25" hidden="1" customHeight="1" x14ac:dyDescent="0.2">
      <c r="D327" s="118">
        <v>3.53</v>
      </c>
      <c r="E327" s="83" t="s">
        <v>635</v>
      </c>
    </row>
    <row r="328" spans="4:5" s="83" customFormat="1" ht="2.25" hidden="1" customHeight="1" x14ac:dyDescent="0.2">
      <c r="D328" s="118">
        <v>3.54</v>
      </c>
      <c r="E328" s="83" t="s">
        <v>636</v>
      </c>
    </row>
    <row r="329" spans="4:5" s="83" customFormat="1" ht="2.25" hidden="1" customHeight="1" x14ac:dyDescent="0.2">
      <c r="D329" s="118">
        <v>3.55</v>
      </c>
      <c r="E329" s="83" t="s">
        <v>637</v>
      </c>
    </row>
    <row r="330" spans="4:5" s="83" customFormat="1" ht="2.25" hidden="1" customHeight="1" x14ac:dyDescent="0.2">
      <c r="D330" s="118">
        <v>3.56</v>
      </c>
      <c r="E330" s="83" t="s">
        <v>638</v>
      </c>
    </row>
    <row r="331" spans="4:5" s="83" customFormat="1" ht="2.25" hidden="1" customHeight="1" x14ac:dyDescent="0.2">
      <c r="D331" s="118">
        <v>3.57</v>
      </c>
      <c r="E331" s="83" t="s">
        <v>639</v>
      </c>
    </row>
    <row r="332" spans="4:5" s="83" customFormat="1" ht="2.25" hidden="1" customHeight="1" x14ac:dyDescent="0.2">
      <c r="D332" s="118">
        <v>3.58</v>
      </c>
      <c r="E332" s="83" t="s">
        <v>640</v>
      </c>
    </row>
    <row r="333" spans="4:5" s="83" customFormat="1" ht="2.25" hidden="1" customHeight="1" x14ac:dyDescent="0.2">
      <c r="D333" s="118">
        <v>3.59</v>
      </c>
      <c r="E333" s="83" t="s">
        <v>641</v>
      </c>
    </row>
    <row r="334" spans="4:5" s="83" customFormat="1" ht="2.25" hidden="1" customHeight="1" x14ac:dyDescent="0.2">
      <c r="D334" s="118">
        <v>3.6</v>
      </c>
      <c r="E334" s="83" t="s">
        <v>642</v>
      </c>
    </row>
    <row r="335" spans="4:5" s="83" customFormat="1" ht="2.25" hidden="1" customHeight="1" x14ac:dyDescent="0.2">
      <c r="D335" s="118">
        <v>3.61</v>
      </c>
      <c r="E335" s="83" t="s">
        <v>643</v>
      </c>
    </row>
    <row r="336" spans="4:5" s="83" customFormat="1" ht="2.25" hidden="1" customHeight="1" x14ac:dyDescent="0.2">
      <c r="D336" s="118">
        <v>3.62</v>
      </c>
      <c r="E336" s="83" t="s">
        <v>644</v>
      </c>
    </row>
    <row r="337" spans="4:5" s="83" customFormat="1" ht="2.25" hidden="1" customHeight="1" x14ac:dyDescent="0.2">
      <c r="D337" s="118">
        <v>3.63</v>
      </c>
      <c r="E337" s="83" t="s">
        <v>645</v>
      </c>
    </row>
    <row r="338" spans="4:5" s="83" customFormat="1" ht="2.25" hidden="1" customHeight="1" x14ac:dyDescent="0.2">
      <c r="D338" s="118">
        <v>3.64</v>
      </c>
      <c r="E338" s="83" t="s">
        <v>646</v>
      </c>
    </row>
    <row r="339" spans="4:5" s="83" customFormat="1" ht="2.25" hidden="1" customHeight="1" x14ac:dyDescent="0.2">
      <c r="D339" s="118">
        <v>3.65</v>
      </c>
      <c r="E339" s="83" t="s">
        <v>647</v>
      </c>
    </row>
    <row r="340" spans="4:5" s="83" customFormat="1" ht="2.25" hidden="1" customHeight="1" x14ac:dyDescent="0.2">
      <c r="D340" s="118">
        <v>3.66</v>
      </c>
      <c r="E340" s="83" t="s">
        <v>648</v>
      </c>
    </row>
    <row r="341" spans="4:5" s="83" customFormat="1" ht="2.25" hidden="1" customHeight="1" x14ac:dyDescent="0.2">
      <c r="D341" s="118">
        <v>3.67</v>
      </c>
      <c r="E341" s="83" t="s">
        <v>649</v>
      </c>
    </row>
    <row r="342" spans="4:5" s="83" customFormat="1" ht="2.25" hidden="1" customHeight="1" x14ac:dyDescent="0.2">
      <c r="D342" s="118">
        <v>3.68</v>
      </c>
      <c r="E342" s="83" t="s">
        <v>650</v>
      </c>
    </row>
    <row r="343" spans="4:5" s="83" customFormat="1" ht="2.25" hidden="1" customHeight="1" x14ac:dyDescent="0.2">
      <c r="D343" s="118">
        <v>3.69</v>
      </c>
      <c r="E343" s="83" t="s">
        <v>651</v>
      </c>
    </row>
    <row r="344" spans="4:5" s="83" customFormat="1" ht="2.25" hidden="1" customHeight="1" x14ac:dyDescent="0.2">
      <c r="D344" s="118">
        <v>3.7</v>
      </c>
      <c r="E344" s="83" t="s">
        <v>652</v>
      </c>
    </row>
    <row r="345" spans="4:5" s="83" customFormat="1" ht="2.25" hidden="1" customHeight="1" x14ac:dyDescent="0.2">
      <c r="D345" s="118">
        <v>3.71</v>
      </c>
      <c r="E345" s="83" t="s">
        <v>653</v>
      </c>
    </row>
    <row r="346" spans="4:5" s="83" customFormat="1" ht="2.25" hidden="1" customHeight="1" x14ac:dyDescent="0.2">
      <c r="D346" s="118">
        <v>3.72</v>
      </c>
      <c r="E346" s="83" t="s">
        <v>654</v>
      </c>
    </row>
    <row r="347" spans="4:5" s="83" customFormat="1" ht="2.25" hidden="1" customHeight="1" x14ac:dyDescent="0.2">
      <c r="D347" s="118">
        <v>3.73</v>
      </c>
      <c r="E347" s="83" t="s">
        <v>655</v>
      </c>
    </row>
    <row r="348" spans="4:5" s="83" customFormat="1" ht="2.25" hidden="1" customHeight="1" x14ac:dyDescent="0.2">
      <c r="D348" s="118">
        <v>3.74</v>
      </c>
      <c r="E348" s="83" t="s">
        <v>656</v>
      </c>
    </row>
    <row r="349" spans="4:5" s="83" customFormat="1" ht="2.25" hidden="1" customHeight="1" x14ac:dyDescent="0.2">
      <c r="D349" s="118">
        <v>3.75</v>
      </c>
      <c r="E349" s="83" t="s">
        <v>657</v>
      </c>
    </row>
    <row r="350" spans="4:5" s="83" customFormat="1" ht="2.25" hidden="1" customHeight="1" x14ac:dyDescent="0.2">
      <c r="D350" s="118">
        <v>3.76</v>
      </c>
      <c r="E350" s="83" t="s">
        <v>658</v>
      </c>
    </row>
    <row r="351" spans="4:5" s="83" customFormat="1" ht="2.25" hidden="1" customHeight="1" x14ac:dyDescent="0.2">
      <c r="D351" s="118">
        <v>3.77</v>
      </c>
      <c r="E351" s="83" t="s">
        <v>659</v>
      </c>
    </row>
    <row r="352" spans="4:5" s="83" customFormat="1" ht="2.25" hidden="1" customHeight="1" x14ac:dyDescent="0.2">
      <c r="D352" s="118">
        <v>3.78</v>
      </c>
      <c r="E352" s="83" t="s">
        <v>660</v>
      </c>
    </row>
    <row r="353" spans="4:5" s="83" customFormat="1" ht="2.25" hidden="1" customHeight="1" x14ac:dyDescent="0.2">
      <c r="D353" s="118">
        <v>3.79</v>
      </c>
      <c r="E353" s="83" t="s">
        <v>661</v>
      </c>
    </row>
    <row r="354" spans="4:5" s="83" customFormat="1" ht="2.25" hidden="1" customHeight="1" x14ac:dyDescent="0.2">
      <c r="D354" s="118">
        <v>3.8</v>
      </c>
      <c r="E354" s="83" t="s">
        <v>662</v>
      </c>
    </row>
    <row r="355" spans="4:5" s="83" customFormat="1" ht="2.25" hidden="1" customHeight="1" x14ac:dyDescent="0.2">
      <c r="D355" s="118">
        <v>3.81</v>
      </c>
      <c r="E355" s="83" t="s">
        <v>663</v>
      </c>
    </row>
    <row r="356" spans="4:5" s="83" customFormat="1" ht="2.25" hidden="1" customHeight="1" x14ac:dyDescent="0.2">
      <c r="D356" s="118">
        <v>3.82</v>
      </c>
      <c r="E356" s="83" t="s">
        <v>664</v>
      </c>
    </row>
    <row r="357" spans="4:5" s="83" customFormat="1" ht="2.25" hidden="1" customHeight="1" x14ac:dyDescent="0.2">
      <c r="D357" s="118">
        <v>3.83</v>
      </c>
      <c r="E357" s="83" t="s">
        <v>665</v>
      </c>
    </row>
    <row r="358" spans="4:5" s="83" customFormat="1" ht="2.25" hidden="1" customHeight="1" x14ac:dyDescent="0.2">
      <c r="D358" s="118">
        <v>3.84</v>
      </c>
      <c r="E358" s="83" t="s">
        <v>666</v>
      </c>
    </row>
    <row r="359" spans="4:5" s="83" customFormat="1" ht="2.25" hidden="1" customHeight="1" x14ac:dyDescent="0.2">
      <c r="D359" s="118">
        <v>3.85</v>
      </c>
      <c r="E359" s="83" t="s">
        <v>667</v>
      </c>
    </row>
    <row r="360" spans="4:5" s="83" customFormat="1" ht="2.25" hidden="1" customHeight="1" x14ac:dyDescent="0.2">
      <c r="D360" s="118">
        <v>3.86</v>
      </c>
      <c r="E360" s="83" t="s">
        <v>668</v>
      </c>
    </row>
    <row r="361" spans="4:5" s="83" customFormat="1" ht="2.25" hidden="1" customHeight="1" x14ac:dyDescent="0.2">
      <c r="D361" s="118">
        <v>3.87</v>
      </c>
      <c r="E361" s="83" t="s">
        <v>669</v>
      </c>
    </row>
    <row r="362" spans="4:5" s="83" customFormat="1" ht="2.25" hidden="1" customHeight="1" x14ac:dyDescent="0.2">
      <c r="D362" s="118">
        <v>3.88</v>
      </c>
      <c r="E362" s="83" t="s">
        <v>670</v>
      </c>
    </row>
    <row r="363" spans="4:5" s="83" customFormat="1" ht="2.25" hidden="1" customHeight="1" x14ac:dyDescent="0.2">
      <c r="D363" s="118">
        <v>3.89</v>
      </c>
      <c r="E363" s="83" t="s">
        <v>671</v>
      </c>
    </row>
    <row r="364" spans="4:5" s="83" customFormat="1" ht="2.25" hidden="1" customHeight="1" x14ac:dyDescent="0.2">
      <c r="D364" s="118">
        <v>3.9</v>
      </c>
      <c r="E364" s="83" t="s">
        <v>672</v>
      </c>
    </row>
    <row r="365" spans="4:5" s="83" customFormat="1" ht="2.25" hidden="1" customHeight="1" x14ac:dyDescent="0.2">
      <c r="D365" s="118">
        <v>3.91</v>
      </c>
      <c r="E365" s="83" t="s">
        <v>673</v>
      </c>
    </row>
    <row r="366" spans="4:5" s="83" customFormat="1" ht="2.25" hidden="1" customHeight="1" x14ac:dyDescent="0.2">
      <c r="D366" s="118">
        <v>3.92</v>
      </c>
      <c r="E366" s="83" t="s">
        <v>674</v>
      </c>
    </row>
    <row r="367" spans="4:5" s="83" customFormat="1" ht="2.25" hidden="1" customHeight="1" x14ac:dyDescent="0.2">
      <c r="D367" s="118">
        <v>3.93</v>
      </c>
      <c r="E367" s="83" t="s">
        <v>675</v>
      </c>
    </row>
    <row r="368" spans="4:5" s="83" customFormat="1" ht="2.25" hidden="1" customHeight="1" x14ac:dyDescent="0.2">
      <c r="D368" s="118">
        <v>3.94</v>
      </c>
      <c r="E368" s="83" t="s">
        <v>676</v>
      </c>
    </row>
    <row r="369" spans="4:5" s="83" customFormat="1" ht="2.25" hidden="1" customHeight="1" x14ac:dyDescent="0.2">
      <c r="D369" s="118">
        <v>3.95</v>
      </c>
      <c r="E369" s="83" t="s">
        <v>677</v>
      </c>
    </row>
    <row r="370" spans="4:5" s="83" customFormat="1" ht="2.25" hidden="1" customHeight="1" x14ac:dyDescent="0.2">
      <c r="D370" s="118">
        <v>3.96</v>
      </c>
      <c r="E370" s="83" t="s">
        <v>678</v>
      </c>
    </row>
    <row r="371" spans="4:5" s="83" customFormat="1" ht="2.25" hidden="1" customHeight="1" x14ac:dyDescent="0.2">
      <c r="D371" s="118">
        <v>3.97</v>
      </c>
      <c r="E371" s="83" t="s">
        <v>679</v>
      </c>
    </row>
    <row r="372" spans="4:5" s="83" customFormat="1" ht="2.25" hidden="1" customHeight="1" x14ac:dyDescent="0.2">
      <c r="D372" s="118">
        <v>3.98</v>
      </c>
      <c r="E372" s="83" t="s">
        <v>680</v>
      </c>
    </row>
    <row r="373" spans="4:5" s="83" customFormat="1" ht="2.25" hidden="1" customHeight="1" x14ac:dyDescent="0.2">
      <c r="D373" s="118">
        <v>3.99</v>
      </c>
      <c r="E373" s="83" t="s">
        <v>681</v>
      </c>
    </row>
    <row r="374" spans="4:5" s="83" customFormat="1" ht="2.25" hidden="1" customHeight="1" x14ac:dyDescent="0.2">
      <c r="D374" s="118">
        <v>4</v>
      </c>
      <c r="E374" s="83" t="s">
        <v>187</v>
      </c>
    </row>
    <row r="375" spans="4:5" s="83" customFormat="1" ht="2.25" hidden="1" customHeight="1" x14ac:dyDescent="0.2">
      <c r="D375" s="118">
        <v>4.01</v>
      </c>
      <c r="E375" s="83" t="s">
        <v>682</v>
      </c>
    </row>
    <row r="376" spans="4:5" s="83" customFormat="1" ht="2.25" hidden="1" customHeight="1" x14ac:dyDescent="0.2">
      <c r="D376" s="118">
        <v>4.0199999999999996</v>
      </c>
      <c r="E376" s="83" t="s">
        <v>683</v>
      </c>
    </row>
    <row r="377" spans="4:5" s="83" customFormat="1" ht="2.25" hidden="1" customHeight="1" x14ac:dyDescent="0.2">
      <c r="D377" s="118">
        <v>4.03</v>
      </c>
      <c r="E377" s="83" t="s">
        <v>684</v>
      </c>
    </row>
    <row r="378" spans="4:5" s="83" customFormat="1" ht="2.25" hidden="1" customHeight="1" x14ac:dyDescent="0.2">
      <c r="D378" s="118">
        <v>4.04</v>
      </c>
      <c r="E378" s="83" t="s">
        <v>685</v>
      </c>
    </row>
    <row r="379" spans="4:5" s="83" customFormat="1" ht="2.25" hidden="1" customHeight="1" x14ac:dyDescent="0.2">
      <c r="D379" s="118">
        <v>4.05</v>
      </c>
      <c r="E379" s="83" t="s">
        <v>686</v>
      </c>
    </row>
    <row r="380" spans="4:5" s="83" customFormat="1" ht="2.25" hidden="1" customHeight="1" x14ac:dyDescent="0.2">
      <c r="D380" s="118">
        <v>4.0599999999999996</v>
      </c>
      <c r="E380" s="83" t="s">
        <v>687</v>
      </c>
    </row>
    <row r="381" spans="4:5" s="83" customFormat="1" ht="2.25" hidden="1" customHeight="1" x14ac:dyDescent="0.2">
      <c r="D381" s="118">
        <v>4.07</v>
      </c>
      <c r="E381" s="83" t="s">
        <v>688</v>
      </c>
    </row>
    <row r="382" spans="4:5" s="83" customFormat="1" ht="2.25" hidden="1" customHeight="1" x14ac:dyDescent="0.2">
      <c r="D382" s="118">
        <v>4.08</v>
      </c>
      <c r="E382" s="83" t="s">
        <v>689</v>
      </c>
    </row>
    <row r="383" spans="4:5" s="83" customFormat="1" ht="2.25" hidden="1" customHeight="1" x14ac:dyDescent="0.2">
      <c r="D383" s="118">
        <v>4.09</v>
      </c>
      <c r="E383" s="83" t="s">
        <v>690</v>
      </c>
    </row>
    <row r="384" spans="4:5" s="83" customFormat="1" ht="2.25" hidden="1" customHeight="1" x14ac:dyDescent="0.2">
      <c r="D384" s="118">
        <v>4.0999999999999996</v>
      </c>
      <c r="E384" s="83" t="s">
        <v>691</v>
      </c>
    </row>
    <row r="385" spans="4:5" s="83" customFormat="1" ht="2.25" hidden="1" customHeight="1" x14ac:dyDescent="0.2">
      <c r="D385" s="118">
        <v>4.1100000000000003</v>
      </c>
      <c r="E385" s="83" t="s">
        <v>692</v>
      </c>
    </row>
    <row r="386" spans="4:5" s="83" customFormat="1" ht="2.25" hidden="1" customHeight="1" x14ac:dyDescent="0.2">
      <c r="D386" s="118">
        <v>4.12</v>
      </c>
      <c r="E386" s="83" t="s">
        <v>693</v>
      </c>
    </row>
    <row r="387" spans="4:5" s="83" customFormat="1" ht="2.25" hidden="1" customHeight="1" x14ac:dyDescent="0.2">
      <c r="D387" s="118">
        <v>4.13</v>
      </c>
      <c r="E387" s="83" t="s">
        <v>694</v>
      </c>
    </row>
    <row r="388" spans="4:5" s="83" customFormat="1" ht="2.25" hidden="1" customHeight="1" x14ac:dyDescent="0.2">
      <c r="D388" s="118">
        <v>4.1399999999999997</v>
      </c>
      <c r="E388" s="83" t="s">
        <v>695</v>
      </c>
    </row>
    <row r="389" spans="4:5" s="83" customFormat="1" ht="2.25" hidden="1" customHeight="1" x14ac:dyDescent="0.2">
      <c r="D389" s="118">
        <v>4.1500000000000004</v>
      </c>
      <c r="E389" s="83" t="s">
        <v>696</v>
      </c>
    </row>
    <row r="390" spans="4:5" s="83" customFormat="1" ht="2.25" hidden="1" customHeight="1" x14ac:dyDescent="0.2">
      <c r="D390" s="118">
        <v>4.16</v>
      </c>
      <c r="E390" s="83" t="s">
        <v>697</v>
      </c>
    </row>
    <row r="391" spans="4:5" s="83" customFormat="1" ht="2.25" hidden="1" customHeight="1" x14ac:dyDescent="0.2">
      <c r="D391" s="118">
        <v>4.17</v>
      </c>
      <c r="E391" s="83" t="s">
        <v>698</v>
      </c>
    </row>
    <row r="392" spans="4:5" s="83" customFormat="1" ht="2.25" hidden="1" customHeight="1" x14ac:dyDescent="0.2">
      <c r="D392" s="118">
        <v>4.18</v>
      </c>
      <c r="E392" s="83" t="s">
        <v>699</v>
      </c>
    </row>
    <row r="393" spans="4:5" s="83" customFormat="1" ht="2.25" hidden="1" customHeight="1" x14ac:dyDescent="0.2">
      <c r="D393" s="118">
        <v>4.1900000000000004</v>
      </c>
      <c r="E393" s="83" t="s">
        <v>700</v>
      </c>
    </row>
    <row r="394" spans="4:5" s="83" customFormat="1" ht="2.25" hidden="1" customHeight="1" x14ac:dyDescent="0.2">
      <c r="D394" s="118">
        <v>4.2</v>
      </c>
      <c r="E394" s="83" t="s">
        <v>701</v>
      </c>
    </row>
    <row r="395" spans="4:5" s="83" customFormat="1" ht="2.25" hidden="1" customHeight="1" x14ac:dyDescent="0.2">
      <c r="D395" s="118">
        <v>4.21</v>
      </c>
      <c r="E395" s="83" t="s">
        <v>702</v>
      </c>
    </row>
    <row r="396" spans="4:5" s="83" customFormat="1" ht="2.25" hidden="1" customHeight="1" x14ac:dyDescent="0.2">
      <c r="D396" s="118">
        <v>4.22</v>
      </c>
      <c r="E396" s="83" t="s">
        <v>703</v>
      </c>
    </row>
    <row r="397" spans="4:5" s="83" customFormat="1" ht="2.25" hidden="1" customHeight="1" x14ac:dyDescent="0.2">
      <c r="D397" s="118">
        <v>4.2300000000000004</v>
      </c>
      <c r="E397" s="83" t="s">
        <v>704</v>
      </c>
    </row>
    <row r="398" spans="4:5" s="83" customFormat="1" ht="2.25" hidden="1" customHeight="1" x14ac:dyDescent="0.2">
      <c r="D398" s="118">
        <v>4.24</v>
      </c>
      <c r="E398" s="83" t="s">
        <v>705</v>
      </c>
    </row>
    <row r="399" spans="4:5" s="83" customFormat="1" ht="2.25" hidden="1" customHeight="1" x14ac:dyDescent="0.2">
      <c r="D399" s="118">
        <v>4.25</v>
      </c>
      <c r="E399" s="83" t="s">
        <v>706</v>
      </c>
    </row>
    <row r="400" spans="4:5" s="83" customFormat="1" ht="2.25" hidden="1" customHeight="1" x14ac:dyDescent="0.2">
      <c r="D400" s="118">
        <v>4.26</v>
      </c>
      <c r="E400" s="83" t="s">
        <v>707</v>
      </c>
    </row>
    <row r="401" spans="4:5" s="83" customFormat="1" ht="2.25" hidden="1" customHeight="1" x14ac:dyDescent="0.2">
      <c r="D401" s="118">
        <v>4.2699999999999996</v>
      </c>
      <c r="E401" s="83" t="s">
        <v>708</v>
      </c>
    </row>
    <row r="402" spans="4:5" s="83" customFormat="1" ht="2.25" hidden="1" customHeight="1" x14ac:dyDescent="0.2">
      <c r="D402" s="118">
        <v>4.28</v>
      </c>
      <c r="E402" s="83" t="s">
        <v>709</v>
      </c>
    </row>
    <row r="403" spans="4:5" s="83" customFormat="1" ht="2.25" hidden="1" customHeight="1" x14ac:dyDescent="0.2">
      <c r="D403" s="118">
        <v>4.29</v>
      </c>
      <c r="E403" s="83" t="s">
        <v>710</v>
      </c>
    </row>
    <row r="404" spans="4:5" s="83" customFormat="1" ht="2.25" hidden="1" customHeight="1" x14ac:dyDescent="0.2">
      <c r="D404" s="118">
        <v>4.3</v>
      </c>
      <c r="E404" s="83" t="s">
        <v>711</v>
      </c>
    </row>
    <row r="405" spans="4:5" s="83" customFormat="1" ht="2.25" hidden="1" customHeight="1" x14ac:dyDescent="0.2">
      <c r="D405" s="118">
        <v>4.3099999999999996</v>
      </c>
      <c r="E405" s="83" t="s">
        <v>712</v>
      </c>
    </row>
    <row r="406" spans="4:5" s="83" customFormat="1" ht="2.25" hidden="1" customHeight="1" x14ac:dyDescent="0.2">
      <c r="D406" s="118">
        <v>4.32</v>
      </c>
      <c r="E406" s="83" t="s">
        <v>713</v>
      </c>
    </row>
    <row r="407" spans="4:5" s="83" customFormat="1" ht="2.25" hidden="1" customHeight="1" x14ac:dyDescent="0.2">
      <c r="D407" s="118">
        <v>4.33</v>
      </c>
      <c r="E407" s="83" t="s">
        <v>714</v>
      </c>
    </row>
    <row r="408" spans="4:5" s="83" customFormat="1" ht="2.25" hidden="1" customHeight="1" x14ac:dyDescent="0.2">
      <c r="D408" s="118">
        <v>4.34</v>
      </c>
      <c r="E408" s="83" t="s">
        <v>715</v>
      </c>
    </row>
    <row r="409" spans="4:5" s="83" customFormat="1" ht="2.25" hidden="1" customHeight="1" x14ac:dyDescent="0.2">
      <c r="D409" s="118">
        <v>4.3499999999999996</v>
      </c>
      <c r="E409" s="83" t="s">
        <v>716</v>
      </c>
    </row>
    <row r="410" spans="4:5" s="83" customFormat="1" ht="2.25" hidden="1" customHeight="1" x14ac:dyDescent="0.2">
      <c r="D410" s="118">
        <v>4.3600000000000003</v>
      </c>
      <c r="E410" s="83" t="s">
        <v>717</v>
      </c>
    </row>
    <row r="411" spans="4:5" s="83" customFormat="1" ht="2.25" hidden="1" customHeight="1" x14ac:dyDescent="0.2">
      <c r="D411" s="118">
        <v>4.37</v>
      </c>
      <c r="E411" s="83" t="s">
        <v>718</v>
      </c>
    </row>
    <row r="412" spans="4:5" s="83" customFormat="1" ht="2.25" hidden="1" customHeight="1" x14ac:dyDescent="0.2">
      <c r="D412" s="118">
        <v>4.38</v>
      </c>
      <c r="E412" s="83" t="s">
        <v>719</v>
      </c>
    </row>
    <row r="413" spans="4:5" s="83" customFormat="1" ht="2.25" hidden="1" customHeight="1" x14ac:dyDescent="0.2">
      <c r="D413" s="118">
        <v>4.3899999999999997</v>
      </c>
      <c r="E413" s="83" t="s">
        <v>720</v>
      </c>
    </row>
    <row r="414" spans="4:5" s="83" customFormat="1" ht="2.25" hidden="1" customHeight="1" x14ac:dyDescent="0.2">
      <c r="D414" s="118">
        <v>4.4000000000000004</v>
      </c>
      <c r="E414" s="83" t="s">
        <v>721</v>
      </c>
    </row>
    <row r="415" spans="4:5" s="83" customFormat="1" ht="2.25" hidden="1" customHeight="1" x14ac:dyDescent="0.2">
      <c r="D415" s="118">
        <v>4.41</v>
      </c>
      <c r="E415" s="83" t="s">
        <v>722</v>
      </c>
    </row>
    <row r="416" spans="4:5" s="83" customFormat="1" ht="2.25" hidden="1" customHeight="1" x14ac:dyDescent="0.2">
      <c r="D416" s="118">
        <v>4.42</v>
      </c>
      <c r="E416" s="83" t="s">
        <v>723</v>
      </c>
    </row>
    <row r="417" spans="4:5" s="83" customFormat="1" ht="2.25" hidden="1" customHeight="1" x14ac:dyDescent="0.2">
      <c r="D417" s="118">
        <v>4.43</v>
      </c>
      <c r="E417" s="83" t="s">
        <v>724</v>
      </c>
    </row>
    <row r="418" spans="4:5" s="83" customFormat="1" ht="2.25" hidden="1" customHeight="1" x14ac:dyDescent="0.2">
      <c r="D418" s="118">
        <v>4.4400000000000004</v>
      </c>
      <c r="E418" s="83" t="s">
        <v>725</v>
      </c>
    </row>
    <row r="419" spans="4:5" s="83" customFormat="1" ht="2.25" hidden="1" customHeight="1" x14ac:dyDescent="0.2">
      <c r="D419" s="118">
        <v>4.45</v>
      </c>
      <c r="E419" s="83" t="s">
        <v>726</v>
      </c>
    </row>
    <row r="420" spans="4:5" s="83" customFormat="1" ht="2.25" hidden="1" customHeight="1" x14ac:dyDescent="0.2">
      <c r="D420" s="118">
        <v>4.46</v>
      </c>
      <c r="E420" s="83" t="s">
        <v>727</v>
      </c>
    </row>
    <row r="421" spans="4:5" s="83" customFormat="1" ht="2.25" hidden="1" customHeight="1" x14ac:dyDescent="0.2">
      <c r="D421" s="118">
        <v>4.47</v>
      </c>
      <c r="E421" s="83" t="s">
        <v>728</v>
      </c>
    </row>
    <row r="422" spans="4:5" s="83" customFormat="1" ht="2.25" hidden="1" customHeight="1" x14ac:dyDescent="0.2">
      <c r="D422" s="118">
        <v>4.4800000000000004</v>
      </c>
      <c r="E422" s="83" t="s">
        <v>729</v>
      </c>
    </row>
    <row r="423" spans="4:5" s="83" customFormat="1" ht="2.25" hidden="1" customHeight="1" x14ac:dyDescent="0.2">
      <c r="D423" s="118">
        <v>4.49</v>
      </c>
      <c r="E423" s="83" t="s">
        <v>730</v>
      </c>
    </row>
    <row r="424" spans="4:5" s="83" customFormat="1" ht="2.25" hidden="1" customHeight="1" x14ac:dyDescent="0.2">
      <c r="D424" s="118">
        <v>4.5</v>
      </c>
      <c r="E424" s="83" t="s">
        <v>731</v>
      </c>
    </row>
    <row r="425" spans="4:5" s="83" customFormat="1" ht="2.25" hidden="1" customHeight="1" x14ac:dyDescent="0.2">
      <c r="D425" s="118">
        <v>4.51</v>
      </c>
      <c r="E425" s="83" t="s">
        <v>732</v>
      </c>
    </row>
    <row r="426" spans="4:5" s="83" customFormat="1" ht="2.25" hidden="1" customHeight="1" x14ac:dyDescent="0.2">
      <c r="D426" s="118">
        <v>4.5199999999999996</v>
      </c>
      <c r="E426" s="83" t="s">
        <v>733</v>
      </c>
    </row>
    <row r="427" spans="4:5" s="83" customFormat="1" ht="2.25" hidden="1" customHeight="1" x14ac:dyDescent="0.2">
      <c r="D427" s="118">
        <v>4.53</v>
      </c>
      <c r="E427" s="83" t="s">
        <v>734</v>
      </c>
    </row>
    <row r="428" spans="4:5" s="83" customFormat="1" ht="2.25" hidden="1" customHeight="1" x14ac:dyDescent="0.2">
      <c r="D428" s="118">
        <v>4.54</v>
      </c>
      <c r="E428" s="83" t="s">
        <v>735</v>
      </c>
    </row>
    <row r="429" spans="4:5" s="83" customFormat="1" ht="2.25" hidden="1" customHeight="1" x14ac:dyDescent="0.2">
      <c r="D429" s="118">
        <v>4.55</v>
      </c>
      <c r="E429" s="83" t="s">
        <v>736</v>
      </c>
    </row>
    <row r="430" spans="4:5" s="83" customFormat="1" ht="2.25" hidden="1" customHeight="1" x14ac:dyDescent="0.2">
      <c r="D430" s="118">
        <v>4.5599999999999996</v>
      </c>
      <c r="E430" s="83" t="s">
        <v>737</v>
      </c>
    </row>
    <row r="431" spans="4:5" s="83" customFormat="1" ht="2.25" hidden="1" customHeight="1" x14ac:dyDescent="0.2">
      <c r="D431" s="118">
        <v>4.57</v>
      </c>
      <c r="E431" s="83" t="s">
        <v>738</v>
      </c>
    </row>
    <row r="432" spans="4:5" s="83" customFormat="1" ht="2.25" hidden="1" customHeight="1" x14ac:dyDescent="0.2">
      <c r="D432" s="118">
        <v>4.58</v>
      </c>
      <c r="E432" s="83" t="s">
        <v>739</v>
      </c>
    </row>
    <row r="433" spans="4:5" s="83" customFormat="1" ht="2.25" hidden="1" customHeight="1" x14ac:dyDescent="0.2">
      <c r="D433" s="118">
        <v>4.59</v>
      </c>
      <c r="E433" s="83" t="s">
        <v>740</v>
      </c>
    </row>
    <row r="434" spans="4:5" s="83" customFormat="1" ht="2.25" hidden="1" customHeight="1" x14ac:dyDescent="0.2">
      <c r="D434" s="118">
        <v>4.5999999999999996</v>
      </c>
      <c r="E434" s="83" t="s">
        <v>741</v>
      </c>
    </row>
    <row r="435" spans="4:5" s="83" customFormat="1" ht="2.25" hidden="1" customHeight="1" x14ac:dyDescent="0.2">
      <c r="D435" s="118">
        <v>4.6100000000000003</v>
      </c>
      <c r="E435" s="83" t="s">
        <v>742</v>
      </c>
    </row>
    <row r="436" spans="4:5" s="83" customFormat="1" ht="2.25" hidden="1" customHeight="1" x14ac:dyDescent="0.2">
      <c r="D436" s="118">
        <v>4.62</v>
      </c>
      <c r="E436" s="83" t="s">
        <v>743</v>
      </c>
    </row>
    <row r="437" spans="4:5" s="83" customFormat="1" ht="2.25" hidden="1" customHeight="1" x14ac:dyDescent="0.2">
      <c r="D437" s="118">
        <v>4.63</v>
      </c>
      <c r="E437" s="83" t="s">
        <v>744</v>
      </c>
    </row>
    <row r="438" spans="4:5" s="83" customFormat="1" ht="2.25" hidden="1" customHeight="1" x14ac:dyDescent="0.2">
      <c r="D438" s="118">
        <v>4.6399999999999997</v>
      </c>
      <c r="E438" s="83" t="s">
        <v>745</v>
      </c>
    </row>
    <row r="439" spans="4:5" s="83" customFormat="1" ht="2.25" hidden="1" customHeight="1" x14ac:dyDescent="0.2">
      <c r="D439" s="118">
        <v>4.6500000000000004</v>
      </c>
      <c r="E439" s="83" t="s">
        <v>746</v>
      </c>
    </row>
    <row r="440" spans="4:5" s="83" customFormat="1" ht="2.25" hidden="1" customHeight="1" x14ac:dyDescent="0.2">
      <c r="D440" s="118">
        <v>4.66</v>
      </c>
      <c r="E440" s="83" t="s">
        <v>747</v>
      </c>
    </row>
    <row r="441" spans="4:5" s="83" customFormat="1" ht="2.25" hidden="1" customHeight="1" x14ac:dyDescent="0.2">
      <c r="D441" s="118">
        <v>4.67</v>
      </c>
      <c r="E441" s="83" t="s">
        <v>748</v>
      </c>
    </row>
    <row r="442" spans="4:5" s="83" customFormat="1" ht="2.25" hidden="1" customHeight="1" x14ac:dyDescent="0.2">
      <c r="D442" s="118">
        <v>4.68</v>
      </c>
      <c r="E442" s="83" t="s">
        <v>749</v>
      </c>
    </row>
    <row r="443" spans="4:5" s="83" customFormat="1" ht="2.25" hidden="1" customHeight="1" x14ac:dyDescent="0.2">
      <c r="D443" s="118">
        <v>4.6900000000000004</v>
      </c>
      <c r="E443" s="83" t="s">
        <v>750</v>
      </c>
    </row>
    <row r="444" spans="4:5" s="83" customFormat="1" ht="2.25" hidden="1" customHeight="1" x14ac:dyDescent="0.2">
      <c r="D444" s="118">
        <v>4.7</v>
      </c>
      <c r="E444" s="83" t="s">
        <v>751</v>
      </c>
    </row>
    <row r="445" spans="4:5" s="83" customFormat="1" ht="2.25" hidden="1" customHeight="1" x14ac:dyDescent="0.2">
      <c r="D445" s="118">
        <v>4.71</v>
      </c>
      <c r="E445" s="83" t="s">
        <v>752</v>
      </c>
    </row>
    <row r="446" spans="4:5" s="83" customFormat="1" ht="2.25" hidden="1" customHeight="1" x14ac:dyDescent="0.2">
      <c r="D446" s="118">
        <v>4.72</v>
      </c>
      <c r="E446" s="83" t="s">
        <v>753</v>
      </c>
    </row>
    <row r="447" spans="4:5" s="83" customFormat="1" ht="2.25" hidden="1" customHeight="1" x14ac:dyDescent="0.2">
      <c r="D447" s="118">
        <v>4.7300000000000004</v>
      </c>
      <c r="E447" s="83" t="s">
        <v>754</v>
      </c>
    </row>
    <row r="448" spans="4:5" s="83" customFormat="1" ht="2.25" hidden="1" customHeight="1" x14ac:dyDescent="0.2">
      <c r="D448" s="118">
        <v>4.74</v>
      </c>
      <c r="E448" s="83" t="s">
        <v>755</v>
      </c>
    </row>
    <row r="449" spans="4:5" s="83" customFormat="1" ht="2.25" hidden="1" customHeight="1" x14ac:dyDescent="0.2">
      <c r="D449" s="118">
        <v>4.75</v>
      </c>
      <c r="E449" s="83" t="s">
        <v>756</v>
      </c>
    </row>
    <row r="450" spans="4:5" s="83" customFormat="1" ht="2.25" hidden="1" customHeight="1" x14ac:dyDescent="0.2">
      <c r="D450" s="118">
        <v>4.76</v>
      </c>
      <c r="E450" s="83" t="s">
        <v>757</v>
      </c>
    </row>
    <row r="451" spans="4:5" s="83" customFormat="1" ht="2.25" hidden="1" customHeight="1" x14ac:dyDescent="0.2">
      <c r="D451" s="118">
        <v>4.7699999999999996</v>
      </c>
      <c r="E451" s="83" t="s">
        <v>758</v>
      </c>
    </row>
    <row r="452" spans="4:5" s="83" customFormat="1" ht="2.25" hidden="1" customHeight="1" x14ac:dyDescent="0.2">
      <c r="D452" s="118">
        <v>4.78</v>
      </c>
      <c r="E452" s="83" t="s">
        <v>759</v>
      </c>
    </row>
    <row r="453" spans="4:5" s="83" customFormat="1" ht="2.25" hidden="1" customHeight="1" x14ac:dyDescent="0.2">
      <c r="D453" s="118">
        <v>4.79</v>
      </c>
      <c r="E453" s="83" t="s">
        <v>760</v>
      </c>
    </row>
    <row r="454" spans="4:5" s="83" customFormat="1" ht="2.25" hidden="1" customHeight="1" x14ac:dyDescent="0.2">
      <c r="D454" s="118">
        <v>4.8</v>
      </c>
      <c r="E454" s="83" t="s">
        <v>761</v>
      </c>
    </row>
    <row r="455" spans="4:5" s="83" customFormat="1" ht="2.25" hidden="1" customHeight="1" x14ac:dyDescent="0.2">
      <c r="D455" s="118">
        <v>4.8099999999999996</v>
      </c>
      <c r="E455" s="83" t="s">
        <v>762</v>
      </c>
    </row>
    <row r="456" spans="4:5" s="83" customFormat="1" ht="2.25" hidden="1" customHeight="1" x14ac:dyDescent="0.2">
      <c r="D456" s="118">
        <v>4.82</v>
      </c>
      <c r="E456" s="83" t="s">
        <v>763</v>
      </c>
    </row>
    <row r="457" spans="4:5" s="83" customFormat="1" ht="2.25" hidden="1" customHeight="1" x14ac:dyDescent="0.2">
      <c r="D457" s="118">
        <v>4.83</v>
      </c>
      <c r="E457" s="83" t="s">
        <v>764</v>
      </c>
    </row>
    <row r="458" spans="4:5" s="83" customFormat="1" ht="2.25" hidden="1" customHeight="1" x14ac:dyDescent="0.2">
      <c r="D458" s="118">
        <v>4.84</v>
      </c>
      <c r="E458" s="83" t="s">
        <v>765</v>
      </c>
    </row>
    <row r="459" spans="4:5" s="83" customFormat="1" ht="2.25" hidden="1" customHeight="1" x14ac:dyDescent="0.2">
      <c r="D459" s="118">
        <v>4.8499999999999996</v>
      </c>
      <c r="E459" s="83" t="s">
        <v>766</v>
      </c>
    </row>
    <row r="460" spans="4:5" s="83" customFormat="1" ht="2.25" hidden="1" customHeight="1" x14ac:dyDescent="0.2">
      <c r="D460" s="118">
        <v>4.8600000000000003</v>
      </c>
      <c r="E460" s="83" t="s">
        <v>767</v>
      </c>
    </row>
    <row r="461" spans="4:5" s="83" customFormat="1" ht="2.25" hidden="1" customHeight="1" x14ac:dyDescent="0.2">
      <c r="D461" s="118">
        <v>4.87</v>
      </c>
      <c r="E461" s="83" t="s">
        <v>768</v>
      </c>
    </row>
    <row r="462" spans="4:5" s="83" customFormat="1" ht="2.25" hidden="1" customHeight="1" x14ac:dyDescent="0.2">
      <c r="D462" s="118">
        <v>4.88</v>
      </c>
      <c r="E462" s="83" t="s">
        <v>769</v>
      </c>
    </row>
    <row r="463" spans="4:5" s="83" customFormat="1" ht="2.25" hidden="1" customHeight="1" x14ac:dyDescent="0.2">
      <c r="D463" s="118">
        <v>4.8899999999999997</v>
      </c>
      <c r="E463" s="83" t="s">
        <v>770</v>
      </c>
    </row>
    <row r="464" spans="4:5" s="83" customFormat="1" ht="2.25" hidden="1" customHeight="1" x14ac:dyDescent="0.2">
      <c r="D464" s="118">
        <v>4.9000000000000004</v>
      </c>
      <c r="E464" s="83" t="s">
        <v>771</v>
      </c>
    </row>
    <row r="465" spans="4:5" s="83" customFormat="1" ht="2.25" hidden="1" customHeight="1" x14ac:dyDescent="0.2">
      <c r="D465" s="118">
        <v>4.91</v>
      </c>
      <c r="E465" s="83" t="s">
        <v>772</v>
      </c>
    </row>
    <row r="466" spans="4:5" s="83" customFormat="1" ht="2.25" hidden="1" customHeight="1" x14ac:dyDescent="0.2">
      <c r="D466" s="118">
        <v>4.92</v>
      </c>
      <c r="E466" s="83" t="s">
        <v>773</v>
      </c>
    </row>
    <row r="467" spans="4:5" s="83" customFormat="1" ht="2.25" hidden="1" customHeight="1" x14ac:dyDescent="0.2">
      <c r="D467" s="118">
        <v>4.93</v>
      </c>
      <c r="E467" s="83" t="s">
        <v>774</v>
      </c>
    </row>
    <row r="468" spans="4:5" s="83" customFormat="1" ht="2.25" hidden="1" customHeight="1" x14ac:dyDescent="0.2">
      <c r="D468" s="118">
        <v>4.9400000000000004</v>
      </c>
      <c r="E468" s="83" t="s">
        <v>775</v>
      </c>
    </row>
    <row r="469" spans="4:5" s="83" customFormat="1" ht="2.25" hidden="1" customHeight="1" x14ac:dyDescent="0.2">
      <c r="D469" s="118">
        <v>4.95</v>
      </c>
      <c r="E469" s="83" t="s">
        <v>776</v>
      </c>
    </row>
    <row r="470" spans="4:5" s="83" customFormat="1" ht="2.25" hidden="1" customHeight="1" x14ac:dyDescent="0.2">
      <c r="D470" s="118">
        <v>4.96</v>
      </c>
      <c r="E470" s="83" t="s">
        <v>777</v>
      </c>
    </row>
    <row r="471" spans="4:5" s="83" customFormat="1" ht="2.25" hidden="1" customHeight="1" x14ac:dyDescent="0.2">
      <c r="D471" s="118">
        <v>4.97</v>
      </c>
      <c r="E471" s="83" t="s">
        <v>778</v>
      </c>
    </row>
    <row r="472" spans="4:5" s="83" customFormat="1" ht="2.25" hidden="1" customHeight="1" x14ac:dyDescent="0.2">
      <c r="D472" s="118">
        <v>4.9800000000000004</v>
      </c>
      <c r="E472" s="83" t="s">
        <v>779</v>
      </c>
    </row>
    <row r="473" spans="4:5" s="83" customFormat="1" ht="2.25" hidden="1" customHeight="1" x14ac:dyDescent="0.2">
      <c r="D473" s="118">
        <v>4.99</v>
      </c>
      <c r="E473" s="83" t="s">
        <v>780</v>
      </c>
    </row>
    <row r="474" spans="4:5" s="83" customFormat="1" ht="2.25" hidden="1" customHeight="1" x14ac:dyDescent="0.2">
      <c r="D474" s="118">
        <v>5</v>
      </c>
      <c r="E474" s="83" t="s">
        <v>188</v>
      </c>
    </row>
    <row r="475" spans="4:5" s="83" customFormat="1" x14ac:dyDescent="0.2"/>
    <row r="476" spans="4:5" s="83" customFormat="1" x14ac:dyDescent="0.2"/>
    <row r="477" spans="4:5" s="83" customFormat="1" x14ac:dyDescent="0.2"/>
    <row r="478" spans="4:5" s="83" customFormat="1" x14ac:dyDescent="0.2"/>
    <row r="479" spans="4:5" s="83" customFormat="1" x14ac:dyDescent="0.2"/>
    <row r="480" spans="4:5" s="83" customFormat="1" x14ac:dyDescent="0.2"/>
    <row r="481" s="83" customFormat="1" x14ac:dyDescent="0.2"/>
    <row r="482" s="83" customFormat="1" x14ac:dyDescent="0.2"/>
    <row r="483" s="83" customFormat="1" x14ac:dyDescent="0.2"/>
    <row r="484" s="83" customFormat="1" x14ac:dyDescent="0.2"/>
    <row r="485" s="83" customFormat="1" x14ac:dyDescent="0.2"/>
    <row r="486" s="83" customFormat="1" x14ac:dyDescent="0.2"/>
    <row r="487" s="83" customFormat="1" x14ac:dyDescent="0.2"/>
    <row r="488" s="83" customFormat="1" x14ac:dyDescent="0.2"/>
    <row r="489" s="83" customFormat="1" x14ac:dyDescent="0.2"/>
    <row r="490" s="83" customFormat="1" x14ac:dyDescent="0.2"/>
    <row r="491" s="83" customFormat="1" x14ac:dyDescent="0.2"/>
    <row r="492" s="83" customFormat="1" x14ac:dyDescent="0.2"/>
    <row r="493" s="83" customFormat="1" x14ac:dyDescent="0.2"/>
    <row r="494" s="83" customFormat="1" x14ac:dyDescent="0.2"/>
    <row r="495" s="83" customFormat="1" x14ac:dyDescent="0.2"/>
    <row r="496" s="83" customFormat="1" x14ac:dyDescent="0.2"/>
    <row r="497" s="83" customFormat="1" x14ac:dyDescent="0.2"/>
    <row r="498" s="83" customFormat="1" x14ac:dyDescent="0.2"/>
    <row r="499" s="83" customFormat="1" x14ac:dyDescent="0.2"/>
    <row r="500" s="83" customFormat="1" x14ac:dyDescent="0.2"/>
    <row r="501" s="83" customFormat="1" x14ac:dyDescent="0.2"/>
    <row r="502" s="83" customFormat="1" x14ac:dyDescent="0.2"/>
    <row r="503" s="83" customFormat="1" x14ac:dyDescent="0.2"/>
    <row r="504" s="83" customFormat="1" x14ac:dyDescent="0.2"/>
    <row r="505" s="83" customFormat="1" x14ac:dyDescent="0.2"/>
    <row r="506" s="83" customFormat="1" x14ac:dyDescent="0.2"/>
    <row r="507" s="83" customFormat="1" x14ac:dyDescent="0.2"/>
    <row r="508" s="83" customFormat="1" x14ac:dyDescent="0.2"/>
    <row r="509" s="83" customFormat="1" x14ac:dyDescent="0.2"/>
    <row r="510" s="83" customFormat="1" x14ac:dyDescent="0.2"/>
    <row r="511" s="83" customFormat="1" x14ac:dyDescent="0.2"/>
    <row r="512" s="83" customFormat="1" x14ac:dyDescent="0.2"/>
    <row r="513" s="83" customFormat="1" x14ac:dyDescent="0.2"/>
    <row r="514" s="83" customFormat="1" x14ac:dyDescent="0.2"/>
    <row r="515" s="83" customFormat="1" x14ac:dyDescent="0.2"/>
    <row r="516" s="83" customFormat="1" x14ac:dyDescent="0.2"/>
    <row r="517" s="83" customFormat="1" x14ac:dyDescent="0.2"/>
    <row r="518" s="83" customFormat="1" x14ac:dyDescent="0.2"/>
    <row r="519" s="83" customFormat="1" x14ac:dyDescent="0.2"/>
    <row r="520" s="83" customFormat="1" x14ac:dyDescent="0.2"/>
    <row r="521" s="83" customFormat="1" x14ac:dyDescent="0.2"/>
    <row r="522" s="83" customFormat="1" x14ac:dyDescent="0.2"/>
    <row r="523" s="83" customFormat="1" x14ac:dyDescent="0.2"/>
    <row r="524" s="83" customFormat="1" x14ac:dyDescent="0.2"/>
    <row r="525" s="83" customFormat="1" x14ac:dyDescent="0.2"/>
    <row r="526" s="83" customFormat="1" x14ac:dyDescent="0.2"/>
    <row r="527" s="83" customFormat="1" x14ac:dyDescent="0.2"/>
    <row r="528" s="83" customFormat="1" x14ac:dyDescent="0.2"/>
    <row r="529" s="83" customFormat="1" x14ac:dyDescent="0.2"/>
    <row r="530" s="83" customFormat="1" x14ac:dyDescent="0.2"/>
    <row r="531" s="83" customFormat="1" x14ac:dyDescent="0.2"/>
    <row r="532" s="83" customFormat="1" x14ac:dyDescent="0.2"/>
    <row r="533" s="83" customFormat="1" x14ac:dyDescent="0.2"/>
    <row r="534" s="83" customFormat="1" x14ac:dyDescent="0.2"/>
    <row r="535" s="83" customFormat="1" x14ac:dyDescent="0.2"/>
    <row r="536" s="83" customFormat="1" x14ac:dyDescent="0.2"/>
    <row r="537" s="83" customFormat="1" x14ac:dyDescent="0.2"/>
    <row r="538" s="83" customFormat="1" x14ac:dyDescent="0.2"/>
    <row r="539" s="83" customFormat="1" x14ac:dyDescent="0.2"/>
    <row r="540" s="83" customFormat="1" x14ac:dyDescent="0.2"/>
    <row r="541" s="83" customFormat="1" x14ac:dyDescent="0.2"/>
    <row r="542" s="83" customFormat="1" x14ac:dyDescent="0.2"/>
    <row r="543" s="83" customFormat="1" x14ac:dyDescent="0.2"/>
    <row r="544" s="83" customFormat="1" x14ac:dyDescent="0.2"/>
    <row r="545" s="83" customFormat="1" x14ac:dyDescent="0.2"/>
    <row r="546" s="83" customFormat="1" x14ac:dyDescent="0.2"/>
    <row r="547" s="83" customFormat="1" x14ac:dyDescent="0.2"/>
    <row r="548" s="83" customFormat="1" x14ac:dyDescent="0.2"/>
    <row r="549" s="83" customFormat="1" x14ac:dyDescent="0.2"/>
    <row r="550" s="83" customFormat="1" x14ac:dyDescent="0.2"/>
    <row r="551" s="83" customFormat="1" x14ac:dyDescent="0.2"/>
    <row r="552" s="83" customFormat="1" x14ac:dyDescent="0.2"/>
    <row r="553" s="83" customFormat="1" x14ac:dyDescent="0.2"/>
    <row r="554" s="83" customFormat="1" x14ac:dyDescent="0.2"/>
    <row r="555" s="83" customFormat="1" x14ac:dyDescent="0.2"/>
    <row r="556" s="83" customFormat="1" x14ac:dyDescent="0.2"/>
    <row r="557" s="83" customFormat="1" x14ac:dyDescent="0.2"/>
    <row r="558" s="83" customFormat="1" x14ac:dyDescent="0.2"/>
    <row r="559" s="83" customFormat="1" x14ac:dyDescent="0.2"/>
    <row r="560" s="83" customFormat="1" x14ac:dyDescent="0.2"/>
    <row r="561" s="83" customFormat="1" x14ac:dyDescent="0.2"/>
    <row r="562" s="83" customFormat="1" x14ac:dyDescent="0.2"/>
    <row r="563" s="83" customFormat="1" x14ac:dyDescent="0.2"/>
    <row r="564" s="83" customFormat="1" x14ac:dyDescent="0.2"/>
    <row r="565" s="83" customFormat="1" x14ac:dyDescent="0.2"/>
    <row r="566" s="83" customFormat="1" x14ac:dyDescent="0.2"/>
    <row r="567" s="83" customFormat="1" x14ac:dyDescent="0.2"/>
    <row r="568" s="83" customFormat="1" x14ac:dyDescent="0.2"/>
    <row r="569" s="83" customFormat="1" x14ac:dyDescent="0.2"/>
    <row r="570" s="83" customFormat="1" x14ac:dyDescent="0.2"/>
    <row r="571" s="83" customFormat="1" x14ac:dyDescent="0.2"/>
    <row r="572" s="83" customFormat="1" x14ac:dyDescent="0.2"/>
    <row r="573" s="83" customFormat="1" x14ac:dyDescent="0.2"/>
    <row r="574" s="83" customFormat="1" x14ac:dyDescent="0.2"/>
    <row r="575" s="83" customFormat="1" x14ac:dyDescent="0.2"/>
    <row r="576" s="83" customFormat="1" x14ac:dyDescent="0.2"/>
    <row r="577" s="83" customFormat="1" x14ac:dyDescent="0.2"/>
    <row r="578" s="83" customFormat="1" x14ac:dyDescent="0.2"/>
    <row r="579" s="83" customFormat="1" x14ac:dyDescent="0.2"/>
    <row r="580" s="83" customFormat="1" x14ac:dyDescent="0.2"/>
    <row r="581" s="83" customFormat="1" x14ac:dyDescent="0.2"/>
    <row r="582" s="83" customFormat="1" x14ac:dyDescent="0.2"/>
    <row r="583" s="83" customFormat="1" x14ac:dyDescent="0.2"/>
    <row r="584" s="83" customFormat="1" x14ac:dyDescent="0.2"/>
    <row r="585" s="83" customFormat="1" x14ac:dyDescent="0.2"/>
    <row r="586" s="83" customFormat="1" x14ac:dyDescent="0.2"/>
    <row r="587" s="83" customFormat="1" x14ac:dyDescent="0.2"/>
    <row r="588" s="83" customFormat="1" x14ac:dyDescent="0.2"/>
    <row r="589" s="83" customFormat="1" x14ac:dyDescent="0.2"/>
    <row r="590" s="83" customFormat="1" x14ac:dyDescent="0.2"/>
    <row r="591" s="83" customFormat="1" x14ac:dyDescent="0.2"/>
    <row r="592" s="83" customFormat="1" x14ac:dyDescent="0.2"/>
    <row r="593" s="83" customFormat="1" x14ac:dyDescent="0.2"/>
    <row r="594" s="83" customFormat="1" x14ac:dyDescent="0.2"/>
    <row r="595" s="83" customFormat="1" x14ac:dyDescent="0.2"/>
    <row r="596" s="83" customFormat="1" x14ac:dyDescent="0.2"/>
    <row r="597" s="83" customFormat="1" x14ac:dyDescent="0.2"/>
    <row r="598" s="83" customFormat="1" x14ac:dyDescent="0.2"/>
    <row r="599" s="83" customFormat="1" x14ac:dyDescent="0.2"/>
    <row r="600" s="83" customFormat="1" x14ac:dyDescent="0.2"/>
    <row r="601" s="83" customFormat="1" x14ac:dyDescent="0.2"/>
    <row r="602" s="83" customFormat="1" x14ac:dyDescent="0.2"/>
    <row r="603" s="83" customFormat="1" x14ac:dyDescent="0.2"/>
    <row r="604" s="83" customFormat="1" x14ac:dyDescent="0.2"/>
    <row r="605" s="83" customFormat="1" x14ac:dyDescent="0.2"/>
    <row r="606" s="83" customFormat="1" x14ac:dyDescent="0.2"/>
    <row r="607" s="83" customFormat="1" x14ac:dyDescent="0.2"/>
    <row r="608" s="83" customFormat="1" x14ac:dyDescent="0.2"/>
    <row r="609" s="83" customFormat="1" x14ac:dyDescent="0.2"/>
    <row r="610" s="83" customFormat="1" x14ac:dyDescent="0.2"/>
    <row r="611" s="83" customFormat="1" x14ac:dyDescent="0.2"/>
    <row r="612" s="83" customFormat="1" x14ac:dyDescent="0.2"/>
    <row r="613" s="83" customFormat="1" x14ac:dyDescent="0.2"/>
    <row r="614" s="83" customFormat="1" x14ac:dyDescent="0.2"/>
    <row r="615" s="83" customFormat="1" x14ac:dyDescent="0.2"/>
    <row r="616" s="83" customFormat="1" x14ac:dyDescent="0.2"/>
    <row r="617" s="83" customFormat="1" x14ac:dyDescent="0.2"/>
    <row r="618" s="83" customFormat="1" x14ac:dyDescent="0.2"/>
    <row r="619" s="83" customFormat="1" x14ac:dyDescent="0.2"/>
  </sheetData>
  <mergeCells count="144">
    <mergeCell ref="R6:R7"/>
    <mergeCell ref="R19:T19"/>
    <mergeCell ref="R20:T20"/>
    <mergeCell ref="N19:Q19"/>
    <mergeCell ref="N20:Q20"/>
    <mergeCell ref="B20:E20"/>
    <mergeCell ref="B19:E19"/>
    <mergeCell ref="H6:H7"/>
    <mergeCell ref="H19:J19"/>
    <mergeCell ref="K20:M20"/>
    <mergeCell ref="W68:X68"/>
    <mergeCell ref="U66:X66"/>
    <mergeCell ref="W27:W28"/>
    <mergeCell ref="X27:X28"/>
    <mergeCell ref="V30:X35"/>
    <mergeCell ref="S30:U31"/>
    <mergeCell ref="V48:X48"/>
    <mergeCell ref="V29:X29"/>
    <mergeCell ref="U27:U28"/>
    <mergeCell ref="V27:V28"/>
    <mergeCell ref="A46:B46"/>
    <mergeCell ref="V12:X17"/>
    <mergeCell ref="U16:U17"/>
    <mergeCell ref="S14:T14"/>
    <mergeCell ref="O6:O7"/>
    <mergeCell ref="S15:T15"/>
    <mergeCell ref="S16:T17"/>
    <mergeCell ref="S12:U13"/>
    <mergeCell ref="S9:T10"/>
    <mergeCell ref="S11:U11"/>
    <mergeCell ref="U9:U10"/>
    <mergeCell ref="V11:X11"/>
    <mergeCell ref="C6:C7"/>
    <mergeCell ref="A6:B7"/>
    <mergeCell ref="J6:J7"/>
    <mergeCell ref="K6:K7"/>
    <mergeCell ref="D6:D7"/>
    <mergeCell ref="E6:E7"/>
    <mergeCell ref="F6:F7"/>
    <mergeCell ref="G6:G7"/>
    <mergeCell ref="A1:X1"/>
    <mergeCell ref="S3:U3"/>
    <mergeCell ref="S4:U4"/>
    <mergeCell ref="V4:X4"/>
    <mergeCell ref="J3:L3"/>
    <mergeCell ref="J4:L4"/>
    <mergeCell ref="M3:P3"/>
    <mergeCell ref="M4:P4"/>
    <mergeCell ref="A3:C3"/>
    <mergeCell ref="A4:C4"/>
    <mergeCell ref="A16:A17"/>
    <mergeCell ref="A9:B9"/>
    <mergeCell ref="A10:A11"/>
    <mergeCell ref="A12:A13"/>
    <mergeCell ref="A14:A15"/>
    <mergeCell ref="A28:A29"/>
    <mergeCell ref="A27:B27"/>
    <mergeCell ref="S29:U29"/>
    <mergeCell ref="A32:A33"/>
    <mergeCell ref="A34:A35"/>
    <mergeCell ref="U34:U35"/>
    <mergeCell ref="S32:T32"/>
    <mergeCell ref="S33:T33"/>
    <mergeCell ref="S34:T35"/>
    <mergeCell ref="U46:U47"/>
    <mergeCell ref="V46:V47"/>
    <mergeCell ref="S46:T47"/>
    <mergeCell ref="S48:U48"/>
    <mergeCell ref="W46:W47"/>
    <mergeCell ref="X46:X47"/>
    <mergeCell ref="V49:X54"/>
    <mergeCell ref="A51:A52"/>
    <mergeCell ref="A53:A54"/>
    <mergeCell ref="U53:U54"/>
    <mergeCell ref="S51:T51"/>
    <mergeCell ref="S52:T52"/>
    <mergeCell ref="S53:T54"/>
    <mergeCell ref="S49:U50"/>
    <mergeCell ref="D3:I3"/>
    <mergeCell ref="A64:K65"/>
    <mergeCell ref="L64:T64"/>
    <mergeCell ref="L65:T65"/>
    <mergeCell ref="F56:G56"/>
    <mergeCell ref="A49:A50"/>
    <mergeCell ref="A47:A48"/>
    <mergeCell ref="B38:E38"/>
    <mergeCell ref="B37:E37"/>
    <mergeCell ref="A30:A31"/>
    <mergeCell ref="B57:E57"/>
    <mergeCell ref="B56:E56"/>
    <mergeCell ref="U64:X64"/>
    <mergeCell ref="U65:X65"/>
    <mergeCell ref="K56:M56"/>
    <mergeCell ref="U56:V56"/>
    <mergeCell ref="W56:X56"/>
    <mergeCell ref="F57:G57"/>
    <mergeCell ref="R56:T56"/>
    <mergeCell ref="N56:Q56"/>
    <mergeCell ref="A66:K67"/>
    <mergeCell ref="A68:K68"/>
    <mergeCell ref="A69:K69"/>
    <mergeCell ref="L66:T66"/>
    <mergeCell ref="V9:V10"/>
    <mergeCell ref="W9:W10"/>
    <mergeCell ref="K19:M19"/>
    <mergeCell ref="F19:G19"/>
    <mergeCell ref="F20:G20"/>
    <mergeCell ref="H20:J20"/>
    <mergeCell ref="X9:X10"/>
    <mergeCell ref="D4:I4"/>
    <mergeCell ref="P6:P7"/>
    <mergeCell ref="S6:X6"/>
    <mergeCell ref="S7:T7"/>
    <mergeCell ref="L6:L7"/>
    <mergeCell ref="M6:M7"/>
    <mergeCell ref="N6:N7"/>
    <mergeCell ref="I6:I7"/>
    <mergeCell ref="Q6:Q7"/>
    <mergeCell ref="W20:X20"/>
    <mergeCell ref="W19:X19"/>
    <mergeCell ref="U19:V19"/>
    <mergeCell ref="U20:V20"/>
    <mergeCell ref="H38:J38"/>
    <mergeCell ref="K38:M38"/>
    <mergeCell ref="U38:V38"/>
    <mergeCell ref="H37:J37"/>
    <mergeCell ref="K37:M37"/>
    <mergeCell ref="S27:T28"/>
    <mergeCell ref="R38:T38"/>
    <mergeCell ref="N37:Q37"/>
    <mergeCell ref="N38:Q38"/>
    <mergeCell ref="R37:T37"/>
    <mergeCell ref="W38:X38"/>
    <mergeCell ref="W37:X37"/>
    <mergeCell ref="F37:G37"/>
    <mergeCell ref="U57:V57"/>
    <mergeCell ref="W57:X57"/>
    <mergeCell ref="H56:J56"/>
    <mergeCell ref="H57:J57"/>
    <mergeCell ref="K57:M57"/>
    <mergeCell ref="R57:T57"/>
    <mergeCell ref="N57:Q57"/>
    <mergeCell ref="F38:G38"/>
    <mergeCell ref="U37:V37"/>
  </mergeCells>
  <phoneticPr fontId="0" type="noConversion"/>
  <conditionalFormatting sqref="AO33:AO34 U7:U10 U14 W18:W19 S52:U52 U32 A46:B56 U51 S33:U33 V46:X54 B5:B19 Q27:R35 A27:B37 V7:X17 E5:I10 J3:J10 K5:L10 V27:V30 D3:D10 U57:X58 W37 Q18:V18 W56 Q36:X36 Q55:X55 A20:N20 A39:S39 A58:S58 Q46:R54 A3:A19 X18 M3:P10 W27:X29 C5:C14 Q6:R17 Q3:X5 S8:T10 D11:P14 C15:P18 S15:U15 C27:P36 S27:U28 C46:P55 S46:U47 R20 U20:X20 A38:N38 U38:X39 R38 A57:N57 R57">
    <cfRule type="cellIs" dxfId="5" priority="1" stopIfTrue="1" operator="equal">
      <formula>0</formula>
    </cfRule>
  </conditionalFormatting>
  <pageMargins left="0.39370078740157483" right="0.19685039370078741" top="0.39370078740157483" bottom="0.19685039370078741" header="0" footer="0"/>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90" r:id="rId4" name="Spinner 2">
              <controlPr locked="0" defaultSize="0" autoPict="0">
                <anchor moveWithCells="1" sizeWithCells="1">
                  <from>
                    <xdr:col>24</xdr:col>
                    <xdr:colOff>0</xdr:colOff>
                    <xdr:row>3</xdr:row>
                    <xdr:rowOff>123825</xdr:rowOff>
                  </from>
                  <to>
                    <xdr:col>42</xdr:col>
                    <xdr:colOff>19050</xdr:colOff>
                    <xdr:row>5</xdr:row>
                    <xdr:rowOff>114300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
    <pageSetUpPr fitToPage="1"/>
  </sheetPr>
  <dimension ref="A1:CI142"/>
  <sheetViews>
    <sheetView workbookViewId="0">
      <selection activeCell="Y1" sqref="Y1:BH2"/>
    </sheetView>
  </sheetViews>
  <sheetFormatPr defaultColWidth="1.28515625" defaultRowHeight="14.25" customHeight="1" x14ac:dyDescent="0.2"/>
  <cols>
    <col min="1" max="15" width="1.28515625" style="319" customWidth="1"/>
    <col min="16" max="16" width="0.140625" style="319" customWidth="1"/>
    <col min="17" max="18" width="1.28515625" style="319" customWidth="1"/>
    <col min="19" max="19" width="0.28515625" style="319" customWidth="1"/>
    <col min="20" max="25" width="1.28515625" style="319" customWidth="1"/>
    <col min="26" max="26" width="7.140625" style="319" customWidth="1"/>
    <col min="27" max="27" width="0.140625" style="319" customWidth="1"/>
    <col min="28" max="29" width="1.28515625" style="319" hidden="1" customWidth="1"/>
    <col min="30" max="59" width="1.28515625" style="319" customWidth="1"/>
    <col min="60" max="60" width="30.28515625" style="319" customWidth="1"/>
    <col min="61" max="64" width="1.28515625" style="319" customWidth="1"/>
    <col min="65" max="65" width="1.140625" style="319" customWidth="1"/>
    <col min="66" max="86" width="3.42578125" style="435" customWidth="1"/>
    <col min="87" max="87" width="3.140625" style="435" customWidth="1"/>
    <col min="88" max="94" width="3.140625" style="319" customWidth="1"/>
    <col min="95" max="16384" width="1.28515625" style="319"/>
  </cols>
  <sheetData>
    <row r="1" spans="1:82" ht="14.25" customHeight="1" x14ac:dyDescent="0.2">
      <c r="A1" s="340"/>
      <c r="B1" s="791" t="s">
        <v>32</v>
      </c>
      <c r="C1" s="791"/>
      <c r="D1" s="791"/>
      <c r="E1" s="791"/>
      <c r="F1" s="791"/>
      <c r="G1" s="791"/>
      <c r="H1" s="791"/>
      <c r="I1" s="791"/>
      <c r="J1" s="791"/>
      <c r="K1" s="791"/>
      <c r="L1" s="791"/>
      <c r="M1" s="791"/>
      <c r="N1" s="791"/>
      <c r="O1" s="791"/>
      <c r="P1" s="791"/>
      <c r="Q1" s="791"/>
      <c r="R1" s="791"/>
      <c r="S1" s="791"/>
      <c r="T1" s="791"/>
      <c r="U1" s="791"/>
      <c r="V1" s="791"/>
      <c r="W1" s="791"/>
      <c r="X1" s="341"/>
      <c r="Y1" s="785" t="str">
        <f>VLOOKUP($BJ$1,sonuç!$A$4:$DQ$200,3,)</f>
        <v>ELİF TOK</v>
      </c>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5"/>
      <c r="BD1" s="785"/>
      <c r="BE1" s="785"/>
      <c r="BF1" s="785"/>
      <c r="BG1" s="785"/>
      <c r="BH1" s="786"/>
      <c r="BI1" s="349"/>
      <c r="BJ1" s="772">
        <v>8</v>
      </c>
      <c r="BK1" s="772"/>
      <c r="BL1" s="349"/>
      <c r="BM1" s="321"/>
    </row>
    <row r="2" spans="1:82" ht="14.25" customHeight="1" x14ac:dyDescent="0.2">
      <c r="A2" s="342"/>
      <c r="B2" s="792" t="s">
        <v>868</v>
      </c>
      <c r="C2" s="792"/>
      <c r="D2" s="792"/>
      <c r="E2" s="792"/>
      <c r="F2" s="792"/>
      <c r="G2" s="792"/>
      <c r="H2" s="792"/>
      <c r="I2" s="792"/>
      <c r="J2" s="792"/>
      <c r="K2" s="792"/>
      <c r="L2" s="792"/>
      <c r="M2" s="792"/>
      <c r="N2" s="792"/>
      <c r="O2" s="792"/>
      <c r="P2" s="792"/>
      <c r="Q2" s="792"/>
      <c r="R2" s="792"/>
      <c r="S2" s="792"/>
      <c r="T2" s="792"/>
      <c r="U2" s="792"/>
      <c r="V2" s="792"/>
      <c r="W2" s="792"/>
      <c r="X2" s="343" t="s">
        <v>785</v>
      </c>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8"/>
      <c r="BI2" s="350"/>
      <c r="BJ2" s="350"/>
      <c r="BK2" s="350"/>
      <c r="BL2" s="350"/>
    </row>
    <row r="3" spans="1:82" ht="14.25" customHeight="1" x14ac:dyDescent="0.2">
      <c r="A3" s="344"/>
      <c r="B3" s="781" t="s">
        <v>869</v>
      </c>
      <c r="C3" s="781"/>
      <c r="D3" s="781"/>
      <c r="E3" s="781"/>
      <c r="F3" s="781"/>
      <c r="G3" s="781"/>
      <c r="H3" s="781"/>
      <c r="I3" s="781"/>
      <c r="J3" s="781"/>
      <c r="K3" s="781"/>
      <c r="L3" s="781"/>
      <c r="M3" s="781"/>
      <c r="N3" s="781"/>
      <c r="O3" s="781"/>
      <c r="P3" s="781"/>
      <c r="Q3" s="781"/>
      <c r="R3" s="781"/>
      <c r="S3" s="781"/>
      <c r="T3" s="781"/>
      <c r="U3" s="781"/>
      <c r="V3" s="781"/>
      <c r="W3" s="781"/>
      <c r="X3" s="345" t="s">
        <v>785</v>
      </c>
      <c r="Y3" s="789" t="str">
        <f>ANASAYFA!K6</f>
        <v>Vehbi Akyar İlkokulu</v>
      </c>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c r="BC3" s="789"/>
      <c r="BD3" s="789"/>
      <c r="BE3" s="789"/>
      <c r="BF3" s="789"/>
      <c r="BG3" s="789"/>
      <c r="BH3" s="790"/>
    </row>
    <row r="4" spans="1:82" ht="14.25" customHeight="1" x14ac:dyDescent="0.2">
      <c r="A4" s="344"/>
      <c r="B4" s="781" t="s">
        <v>870</v>
      </c>
      <c r="C4" s="781"/>
      <c r="D4" s="781"/>
      <c r="E4" s="781"/>
      <c r="F4" s="781"/>
      <c r="G4" s="781"/>
      <c r="H4" s="781"/>
      <c r="I4" s="781"/>
      <c r="J4" s="781"/>
      <c r="K4" s="781"/>
      <c r="L4" s="781"/>
      <c r="M4" s="781"/>
      <c r="N4" s="781"/>
      <c r="O4" s="781"/>
      <c r="P4" s="781"/>
      <c r="Q4" s="781"/>
      <c r="R4" s="781"/>
      <c r="S4" s="781"/>
      <c r="T4" s="781"/>
      <c r="U4" s="781"/>
      <c r="V4" s="781"/>
      <c r="W4" s="781"/>
      <c r="X4" s="345" t="s">
        <v>785</v>
      </c>
      <c r="Y4" s="803">
        <f>ANASAYFA!L13</f>
        <v>7</v>
      </c>
      <c r="Z4" s="803"/>
      <c r="AA4" s="803"/>
      <c r="AB4" s="803"/>
      <c r="AC4" s="346" t="s">
        <v>33</v>
      </c>
      <c r="AD4" s="345"/>
      <c r="AE4" s="805" t="s">
        <v>871</v>
      </c>
      <c r="AF4" s="806"/>
      <c r="AG4" s="806"/>
      <c r="AH4" s="806"/>
      <c r="AI4" s="806"/>
      <c r="AJ4" s="806"/>
      <c r="AK4" s="806"/>
      <c r="AL4" s="806"/>
      <c r="AM4" s="806"/>
      <c r="AN4" s="806"/>
      <c r="AO4" s="806"/>
      <c r="AP4" s="806"/>
      <c r="AQ4" s="806"/>
      <c r="AR4" s="806"/>
      <c r="AS4" s="806"/>
      <c r="AT4" s="806"/>
      <c r="AU4" s="806"/>
      <c r="AV4" s="806"/>
      <c r="AW4" s="806"/>
      <c r="AX4" s="345" t="s">
        <v>785</v>
      </c>
      <c r="AY4" s="782">
        <f>VLOOKUP($BJ$1,sonuç!$A$4:$DQ$200,2,)</f>
        <v>8</v>
      </c>
      <c r="AZ4" s="782"/>
      <c r="BA4" s="782"/>
      <c r="BB4" s="782"/>
      <c r="BC4" s="782"/>
      <c r="BD4" s="782"/>
      <c r="BE4" s="782"/>
      <c r="BF4" s="782"/>
      <c r="BG4" s="782"/>
      <c r="BH4" s="783"/>
    </row>
    <row r="5" spans="1:82" ht="14.25" customHeight="1" thickBot="1" x14ac:dyDescent="0.25">
      <c r="A5" s="347"/>
      <c r="B5" s="764" t="s">
        <v>872</v>
      </c>
      <c r="C5" s="764"/>
      <c r="D5" s="764"/>
      <c r="E5" s="764"/>
      <c r="F5" s="764"/>
      <c r="G5" s="764"/>
      <c r="H5" s="764"/>
      <c r="I5" s="764"/>
      <c r="J5" s="764"/>
      <c r="K5" s="764"/>
      <c r="L5" s="764"/>
      <c r="M5" s="764"/>
      <c r="N5" s="764"/>
      <c r="O5" s="764"/>
      <c r="P5" s="764"/>
      <c r="Q5" s="764"/>
      <c r="R5" s="764"/>
      <c r="S5" s="764"/>
      <c r="T5" s="764"/>
      <c r="U5" s="764"/>
      <c r="V5" s="764"/>
      <c r="W5" s="764"/>
      <c r="X5" s="348" t="s">
        <v>785</v>
      </c>
      <c r="Y5" s="764" t="str">
        <f>ANASAYFA!K5</f>
        <v>2018-2019 Eğitim Öğretim Yılı</v>
      </c>
      <c r="Z5" s="764"/>
      <c r="AA5" s="764"/>
      <c r="AB5" s="764"/>
      <c r="AC5" s="764"/>
      <c r="AD5" s="764"/>
      <c r="AE5" s="764"/>
      <c r="AF5" s="764"/>
      <c r="AG5" s="764"/>
      <c r="AH5" s="764"/>
      <c r="AI5" s="764"/>
      <c r="AJ5" s="764"/>
      <c r="AK5" s="764"/>
      <c r="AL5" s="764"/>
      <c r="AM5" s="764"/>
      <c r="AN5" s="764"/>
      <c r="AO5" s="764"/>
      <c r="AP5" s="764"/>
      <c r="AQ5" s="764"/>
      <c r="AR5" s="764"/>
      <c r="AS5" s="764"/>
      <c r="AT5" s="764"/>
      <c r="AU5" s="764"/>
      <c r="AV5" s="764"/>
      <c r="AW5" s="764"/>
      <c r="AX5" s="764"/>
      <c r="AY5" s="764"/>
      <c r="AZ5" s="764"/>
      <c r="BA5" s="764"/>
      <c r="BB5" s="764"/>
      <c r="BC5" s="764"/>
      <c r="BD5" s="764"/>
      <c r="BE5" s="764"/>
      <c r="BF5" s="764"/>
      <c r="BG5" s="764"/>
      <c r="BH5" s="765"/>
    </row>
    <row r="6" spans="1:82" ht="18.75" customHeight="1" thickBot="1" x14ac:dyDescent="0.25">
      <c r="A6" s="784" t="s">
        <v>886</v>
      </c>
      <c r="B6" s="784"/>
      <c r="C6" s="784"/>
      <c r="D6" s="784"/>
      <c r="E6" s="784"/>
      <c r="F6" s="784"/>
      <c r="G6" s="784"/>
      <c r="H6" s="784"/>
      <c r="I6" s="784"/>
      <c r="J6" s="793" t="str">
        <f>ANASAYFA!L7</f>
        <v>01/03/2019</v>
      </c>
      <c r="K6" s="784"/>
      <c r="L6" s="784"/>
      <c r="M6" s="784"/>
      <c r="N6" s="784"/>
      <c r="O6" s="784"/>
      <c r="P6" s="784"/>
      <c r="Q6" s="784"/>
      <c r="R6" s="784"/>
      <c r="S6" s="784"/>
      <c r="T6" s="784"/>
      <c r="U6" s="784"/>
      <c r="V6" s="784"/>
      <c r="W6" s="784"/>
      <c r="X6" s="784"/>
      <c r="Y6" s="784" t="s">
        <v>913</v>
      </c>
      <c r="Z6" s="784"/>
      <c r="AA6" s="784"/>
      <c r="AB6" s="784"/>
      <c r="AC6" s="784"/>
      <c r="AD6" s="784"/>
      <c r="AE6" s="784"/>
      <c r="AF6" s="784"/>
      <c r="AG6" s="784"/>
      <c r="AH6" s="784"/>
      <c r="AI6" s="784"/>
      <c r="AJ6" s="784" t="str">
        <f>ANASAYFA!K12</f>
        <v>0  474 461 30 16</v>
      </c>
      <c r="AK6" s="784"/>
      <c r="AL6" s="784"/>
      <c r="AM6" s="784"/>
      <c r="AN6" s="784"/>
      <c r="AO6" s="784"/>
      <c r="AP6" s="784"/>
      <c r="AQ6" s="784"/>
      <c r="AR6" s="784"/>
      <c r="AS6" s="784"/>
      <c r="AT6" s="784"/>
      <c r="AU6" s="784"/>
      <c r="AV6" s="784"/>
      <c r="AW6" s="784"/>
      <c r="AX6" s="784"/>
      <c r="AY6" s="322"/>
      <c r="AZ6" s="322"/>
      <c r="BA6" s="322"/>
      <c r="BB6" s="322"/>
      <c r="BC6" s="322"/>
      <c r="BD6" s="322"/>
      <c r="BE6" s="322"/>
      <c r="BF6" s="322"/>
      <c r="BG6" s="322"/>
      <c r="BH6" s="322"/>
    </row>
    <row r="7" spans="1:82" ht="10.5" hidden="1" customHeight="1" thickBot="1" x14ac:dyDescent="0.25">
      <c r="B7" s="320"/>
      <c r="C7" s="320"/>
      <c r="D7" s="320"/>
      <c r="E7" s="320"/>
      <c r="F7" s="320"/>
      <c r="G7" s="320"/>
      <c r="H7" s="320"/>
      <c r="I7" s="320"/>
      <c r="J7" s="320"/>
      <c r="K7" s="320"/>
      <c r="L7" s="320"/>
      <c r="M7" s="320"/>
      <c r="N7" s="320"/>
      <c r="O7" s="320"/>
      <c r="P7" s="320"/>
      <c r="Q7" s="320"/>
      <c r="R7" s="320"/>
      <c r="S7" s="320"/>
      <c r="T7" s="320"/>
      <c r="U7" s="320"/>
      <c r="V7" s="320"/>
      <c r="W7" s="320"/>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row>
    <row r="8" spans="1:82" ht="3.75" customHeight="1" x14ac:dyDescent="0.2">
      <c r="A8" s="773" t="s">
        <v>141</v>
      </c>
      <c r="B8" s="774"/>
      <c r="C8" s="774"/>
      <c r="D8" s="774"/>
      <c r="E8" s="774"/>
      <c r="F8" s="774"/>
      <c r="G8" s="774"/>
      <c r="H8" s="774"/>
      <c r="I8" s="774"/>
      <c r="J8" s="774"/>
      <c r="K8" s="774"/>
      <c r="L8" s="774"/>
      <c r="M8" s="774"/>
      <c r="N8" s="774"/>
      <c r="O8" s="774"/>
      <c r="P8" s="774"/>
      <c r="Q8" s="774"/>
      <c r="R8" s="774"/>
      <c r="S8" s="774"/>
      <c r="T8" s="774"/>
      <c r="U8" s="774"/>
      <c r="V8" s="774"/>
      <c r="W8" s="774"/>
      <c r="X8" s="774"/>
      <c r="Y8" s="774"/>
      <c r="Z8" s="775"/>
      <c r="AA8" s="794"/>
      <c r="AB8" s="795"/>
      <c r="AC8" s="796"/>
      <c r="AD8" s="811"/>
      <c r="AE8" s="811"/>
      <c r="AF8" s="811"/>
      <c r="AG8" s="811"/>
      <c r="AH8" s="811"/>
      <c r="AI8" s="811"/>
      <c r="AJ8" s="811"/>
      <c r="AK8" s="811"/>
      <c r="AL8" s="811"/>
      <c r="AM8" s="811"/>
      <c r="AN8" s="811"/>
      <c r="AO8" s="811"/>
      <c r="AP8" s="811"/>
      <c r="AQ8" s="811"/>
      <c r="AR8" s="811"/>
      <c r="AS8" s="811"/>
      <c r="AT8" s="811"/>
      <c r="AU8" s="811"/>
      <c r="AV8" s="811"/>
      <c r="AW8" s="811"/>
      <c r="AX8" s="811"/>
      <c r="AY8" s="811"/>
      <c r="AZ8" s="811"/>
      <c r="BA8" s="811"/>
      <c r="BB8" s="811"/>
      <c r="BC8" s="811"/>
      <c r="BD8" s="811"/>
      <c r="BE8" s="811"/>
      <c r="BF8" s="811"/>
      <c r="BG8" s="811"/>
      <c r="BH8" s="812"/>
    </row>
    <row r="9" spans="1:82" ht="6.75" customHeight="1" thickBot="1" x14ac:dyDescent="0.25">
      <c r="A9" s="776"/>
      <c r="B9" s="621"/>
      <c r="C9" s="621"/>
      <c r="D9" s="621"/>
      <c r="E9" s="621"/>
      <c r="F9" s="621"/>
      <c r="G9" s="621"/>
      <c r="H9" s="621"/>
      <c r="I9" s="621"/>
      <c r="J9" s="621"/>
      <c r="K9" s="621"/>
      <c r="L9" s="621"/>
      <c r="M9" s="621"/>
      <c r="N9" s="621"/>
      <c r="O9" s="621"/>
      <c r="P9" s="621"/>
      <c r="Q9" s="621"/>
      <c r="R9" s="621"/>
      <c r="S9" s="621"/>
      <c r="T9" s="621"/>
      <c r="U9" s="621"/>
      <c r="V9" s="621"/>
      <c r="W9" s="621"/>
      <c r="X9" s="621"/>
      <c r="Y9" s="621"/>
      <c r="Z9" s="777"/>
      <c r="AA9" s="797"/>
      <c r="AB9" s="798"/>
      <c r="AC9" s="799"/>
      <c r="AD9" s="813"/>
      <c r="AE9" s="813"/>
      <c r="AF9" s="813"/>
      <c r="AG9" s="813"/>
      <c r="AH9" s="813"/>
      <c r="AI9" s="813"/>
      <c r="AJ9" s="813"/>
      <c r="AK9" s="813"/>
      <c r="AL9" s="813"/>
      <c r="AM9" s="813"/>
      <c r="AN9" s="813"/>
      <c r="AO9" s="813"/>
      <c r="AP9" s="813"/>
      <c r="AQ9" s="813"/>
      <c r="AR9" s="813"/>
      <c r="AS9" s="813"/>
      <c r="AT9" s="813"/>
      <c r="AU9" s="813"/>
      <c r="AV9" s="813"/>
      <c r="AW9" s="813"/>
      <c r="AX9" s="813"/>
      <c r="AY9" s="813"/>
      <c r="AZ9" s="813"/>
      <c r="BA9" s="813"/>
      <c r="BB9" s="813"/>
      <c r="BC9" s="813"/>
      <c r="BD9" s="813"/>
      <c r="BE9" s="813"/>
      <c r="BF9" s="813"/>
      <c r="BG9" s="813"/>
      <c r="BH9" s="814"/>
    </row>
    <row r="10" spans="1:82" ht="14.25" customHeight="1" x14ac:dyDescent="0.2">
      <c r="A10" s="776"/>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777"/>
      <c r="AA10" s="797"/>
      <c r="AB10" s="798"/>
      <c r="AC10" s="799"/>
      <c r="AD10" s="815" t="s">
        <v>894</v>
      </c>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7"/>
    </row>
    <row r="11" spans="1:82" ht="14.25" customHeight="1" x14ac:dyDescent="0.2">
      <c r="A11" s="776"/>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777"/>
      <c r="AA11" s="797"/>
      <c r="AB11" s="798"/>
      <c r="AC11" s="799"/>
      <c r="AD11" s="818"/>
      <c r="AE11" s="619"/>
      <c r="AF11" s="619"/>
      <c r="AG11" s="619"/>
      <c r="AH11" s="619"/>
      <c r="AI11" s="619"/>
      <c r="AJ11" s="619"/>
      <c r="AK11" s="619"/>
      <c r="AL11" s="619"/>
      <c r="AM11" s="619"/>
      <c r="AN11" s="619"/>
      <c r="AO11" s="619"/>
      <c r="AP11" s="619"/>
      <c r="AQ11" s="619"/>
      <c r="AR11" s="619"/>
      <c r="AS11" s="619"/>
      <c r="AT11" s="619"/>
      <c r="AU11" s="619"/>
      <c r="AV11" s="619"/>
      <c r="AW11" s="619"/>
      <c r="AX11" s="619"/>
      <c r="AY11" s="619"/>
      <c r="AZ11" s="619"/>
      <c r="BA11" s="619"/>
      <c r="BB11" s="619"/>
      <c r="BC11" s="619"/>
      <c r="BD11" s="619"/>
      <c r="BE11" s="619"/>
      <c r="BF11" s="619"/>
      <c r="BG11" s="619"/>
      <c r="BH11" s="819"/>
      <c r="BV11" s="435">
        <v>3</v>
      </c>
      <c r="BW11" s="435">
        <v>4</v>
      </c>
      <c r="BX11" s="435">
        <v>5</v>
      </c>
    </row>
    <row r="12" spans="1:82" ht="14.25" customHeight="1" x14ac:dyDescent="0.2">
      <c r="A12" s="776"/>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777"/>
      <c r="AA12" s="797"/>
      <c r="AB12" s="798"/>
      <c r="AC12" s="799"/>
      <c r="AD12" s="818"/>
      <c r="AE12" s="619"/>
      <c r="AF12" s="619"/>
      <c r="AG12" s="619"/>
      <c r="AH12" s="619"/>
      <c r="AI12" s="619"/>
      <c r="AJ12" s="619"/>
      <c r="AK12" s="619"/>
      <c r="AL12" s="619"/>
      <c r="AM12" s="619"/>
      <c r="AN12" s="619"/>
      <c r="AO12" s="619"/>
      <c r="AP12" s="619"/>
      <c r="AQ12" s="619"/>
      <c r="AR12" s="619"/>
      <c r="AS12" s="619"/>
      <c r="AT12" s="619"/>
      <c r="AU12" s="619"/>
      <c r="AV12" s="619"/>
      <c r="AW12" s="619"/>
      <c r="AX12" s="619"/>
      <c r="AY12" s="619"/>
      <c r="AZ12" s="619"/>
      <c r="BA12" s="619"/>
      <c r="BB12" s="619"/>
      <c r="BC12" s="619"/>
      <c r="BD12" s="619"/>
      <c r="BE12" s="619"/>
      <c r="BF12" s="619"/>
      <c r="BG12" s="619"/>
      <c r="BH12" s="819"/>
      <c r="BV12" s="435">
        <v>6</v>
      </c>
      <c r="BW12" s="435">
        <v>7</v>
      </c>
      <c r="BX12" s="435">
        <v>8</v>
      </c>
    </row>
    <row r="13" spans="1:82" ht="9" customHeight="1" thickBot="1" x14ac:dyDescent="0.25">
      <c r="A13" s="778"/>
      <c r="B13" s="779"/>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80"/>
      <c r="AA13" s="800"/>
      <c r="AB13" s="801"/>
      <c r="AC13" s="802"/>
      <c r="AD13" s="818"/>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619"/>
      <c r="BH13" s="819"/>
      <c r="BO13" s="436">
        <v>4</v>
      </c>
      <c r="BP13" s="436">
        <v>5</v>
      </c>
      <c r="BQ13" s="436">
        <v>6</v>
      </c>
      <c r="BR13" s="436">
        <v>7</v>
      </c>
      <c r="BV13" s="435">
        <v>9</v>
      </c>
      <c r="BW13" s="435">
        <v>10</v>
      </c>
      <c r="BX13" s="435">
        <v>11</v>
      </c>
      <c r="CA13" s="435">
        <v>3</v>
      </c>
      <c r="CB13" s="435">
        <v>4</v>
      </c>
      <c r="CC13" s="435">
        <v>5</v>
      </c>
      <c r="CD13" s="435">
        <v>6</v>
      </c>
    </row>
    <row r="14" spans="1:82" ht="35.1" customHeight="1" x14ac:dyDescent="0.2">
      <c r="A14" s="861" t="str">
        <f>ANASAYFA!E5</f>
        <v>Türkçe</v>
      </c>
      <c r="B14" s="862"/>
      <c r="C14" s="862"/>
      <c r="D14" s="862"/>
      <c r="E14" s="862"/>
      <c r="F14" s="862"/>
      <c r="G14" s="862"/>
      <c r="H14" s="862"/>
      <c r="I14" s="862"/>
      <c r="J14" s="862"/>
      <c r="K14" s="862"/>
      <c r="L14" s="862"/>
      <c r="M14" s="862"/>
      <c r="N14" s="862"/>
      <c r="O14" s="862"/>
      <c r="P14" s="862"/>
      <c r="Q14" s="862"/>
      <c r="R14" s="862"/>
      <c r="S14" s="862"/>
      <c r="T14" s="862"/>
      <c r="U14" s="862"/>
      <c r="V14" s="862"/>
      <c r="W14" s="862"/>
      <c r="X14" s="862"/>
      <c r="Y14" s="862"/>
      <c r="Z14" s="863"/>
      <c r="AA14" s="769"/>
      <c r="AB14" s="770"/>
      <c r="AC14" s="771"/>
      <c r="AD14" s="825" t="str">
        <f>VLOOKUP($BJ$1,sonuç!$A$4:$DQ$200,BP13,)</f>
        <v>Değerlendirme</v>
      </c>
      <c r="AE14" s="826"/>
      <c r="AF14" s="826"/>
      <c r="AG14" s="826"/>
      <c r="AH14" s="826"/>
      <c r="AI14" s="826"/>
      <c r="AJ14" s="826"/>
      <c r="AK14" s="826"/>
      <c r="AL14" s="826"/>
      <c r="AM14" s="826"/>
      <c r="AN14" s="826"/>
      <c r="AO14" s="826"/>
      <c r="AP14" s="826"/>
      <c r="AQ14" s="826"/>
      <c r="AR14" s="826"/>
      <c r="AS14" s="826"/>
      <c r="AT14" s="826"/>
      <c r="AU14" s="826"/>
      <c r="AV14" s="826"/>
      <c r="AW14" s="826"/>
      <c r="AX14" s="826"/>
      <c r="AY14" s="826"/>
      <c r="AZ14" s="826"/>
      <c r="BA14" s="826"/>
      <c r="BB14" s="826"/>
      <c r="BC14" s="826"/>
      <c r="BD14" s="826"/>
      <c r="BE14" s="826"/>
      <c r="BF14" s="826"/>
      <c r="BG14" s="826"/>
      <c r="BH14" s="827"/>
      <c r="BO14" s="436">
        <v>8</v>
      </c>
      <c r="BP14" s="436">
        <v>9</v>
      </c>
      <c r="BQ14" s="436">
        <v>10</v>
      </c>
      <c r="BR14" s="436">
        <v>11</v>
      </c>
      <c r="BV14" s="435">
        <v>12</v>
      </c>
      <c r="BW14" s="435">
        <v>13</v>
      </c>
      <c r="BX14" s="435">
        <v>14</v>
      </c>
      <c r="CA14" s="435">
        <v>7</v>
      </c>
      <c r="CB14" s="435">
        <v>8</v>
      </c>
      <c r="CC14" s="435">
        <v>9</v>
      </c>
      <c r="CD14" s="435">
        <v>10</v>
      </c>
    </row>
    <row r="15" spans="1:82" ht="35.1" customHeight="1" x14ac:dyDescent="0.2">
      <c r="A15" s="864" t="str">
        <f>ANASAYFA!E6</f>
        <v>Matematik</v>
      </c>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865"/>
      <c r="AA15" s="766"/>
      <c r="AB15" s="767"/>
      <c r="AC15" s="768"/>
      <c r="AD15" s="825" t="str">
        <f>VLOOKUP($BJ$1,sonuç!$A$4:$DQ$200,BP14,)</f>
        <v>Değerlendirme</v>
      </c>
      <c r="AE15" s="826"/>
      <c r="AF15" s="826"/>
      <c r="AG15" s="826"/>
      <c r="AH15" s="826"/>
      <c r="AI15" s="826"/>
      <c r="AJ15" s="826"/>
      <c r="AK15" s="826"/>
      <c r="AL15" s="826"/>
      <c r="AM15" s="826"/>
      <c r="AN15" s="826"/>
      <c r="AO15" s="826"/>
      <c r="AP15" s="826"/>
      <c r="AQ15" s="826"/>
      <c r="AR15" s="826"/>
      <c r="AS15" s="826"/>
      <c r="AT15" s="826"/>
      <c r="AU15" s="826"/>
      <c r="AV15" s="826"/>
      <c r="AW15" s="826"/>
      <c r="AX15" s="826"/>
      <c r="AY15" s="826"/>
      <c r="AZ15" s="826"/>
      <c r="BA15" s="826"/>
      <c r="BB15" s="826"/>
      <c r="BC15" s="826"/>
      <c r="BD15" s="826"/>
      <c r="BE15" s="826"/>
      <c r="BF15" s="826"/>
      <c r="BG15" s="826"/>
      <c r="BH15" s="827"/>
      <c r="BO15" s="436">
        <v>12</v>
      </c>
      <c r="BP15" s="436">
        <v>13</v>
      </c>
      <c r="BQ15" s="436">
        <v>14</v>
      </c>
      <c r="BR15" s="436">
        <v>15</v>
      </c>
      <c r="BV15" s="435">
        <v>15</v>
      </c>
      <c r="BW15" s="435">
        <v>16</v>
      </c>
      <c r="BX15" s="435">
        <v>17</v>
      </c>
      <c r="CA15" s="435">
        <v>11</v>
      </c>
      <c r="CB15" s="435">
        <v>12</v>
      </c>
      <c r="CC15" s="435">
        <v>13</v>
      </c>
      <c r="CD15" s="435">
        <v>14</v>
      </c>
    </row>
    <row r="16" spans="1:82" ht="35.1" customHeight="1" x14ac:dyDescent="0.2">
      <c r="A16" s="864" t="str">
        <f>ANASAYFA!E7</f>
        <v>Fen ve Teknoloji</v>
      </c>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865"/>
      <c r="AA16" s="766"/>
      <c r="AB16" s="767"/>
      <c r="AC16" s="768"/>
      <c r="AD16" s="825" t="str">
        <f>VLOOKUP($BJ$1,sonuç!$A$4:$DQ$200,BP15,)</f>
        <v>Değerlendirme</v>
      </c>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7"/>
      <c r="BO16" s="436">
        <v>16</v>
      </c>
      <c r="BP16" s="436">
        <v>17</v>
      </c>
      <c r="BQ16" s="436">
        <v>18</v>
      </c>
      <c r="BR16" s="436">
        <v>19</v>
      </c>
      <c r="BV16" s="435">
        <v>18</v>
      </c>
      <c r="BW16" s="435">
        <v>19</v>
      </c>
      <c r="BX16" s="435">
        <v>20</v>
      </c>
      <c r="CA16" s="435">
        <v>15</v>
      </c>
      <c r="CB16" s="435">
        <v>16</v>
      </c>
      <c r="CC16" s="435">
        <v>17</v>
      </c>
      <c r="CD16" s="435">
        <v>18</v>
      </c>
    </row>
    <row r="17" spans="1:82" ht="35.1" customHeight="1" x14ac:dyDescent="0.2">
      <c r="A17" s="864" t="str">
        <f>ANASAYFA!E8</f>
        <v>Sosyal Bilgiler</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865"/>
      <c r="AA17" s="766"/>
      <c r="AB17" s="767"/>
      <c r="AC17" s="768"/>
      <c r="AD17" s="825" t="str">
        <f>VLOOKUP($BJ$1,sonuç!$A$4:$DQ$200,BP16,)</f>
        <v>Değerlendirme</v>
      </c>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7"/>
      <c r="BO17" s="436">
        <v>20</v>
      </c>
      <c r="BP17" s="436">
        <v>21</v>
      </c>
      <c r="BQ17" s="436">
        <v>22</v>
      </c>
      <c r="BR17" s="436">
        <v>23</v>
      </c>
      <c r="BV17" s="435">
        <v>21</v>
      </c>
      <c r="BW17" s="435">
        <v>22</v>
      </c>
      <c r="BX17" s="435">
        <v>23</v>
      </c>
      <c r="CA17" s="435">
        <v>19</v>
      </c>
      <c r="CB17" s="435">
        <v>20</v>
      </c>
      <c r="CC17" s="435">
        <v>21</v>
      </c>
      <c r="CD17" s="435">
        <v>22</v>
      </c>
    </row>
    <row r="18" spans="1:82" ht="35.1" customHeight="1" x14ac:dyDescent="0.2">
      <c r="A18" s="864" t="str">
        <f>ANASAYFA!E9</f>
        <v>T.C. İnkılap Tarihi</v>
      </c>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865"/>
      <c r="AA18" s="766"/>
      <c r="AB18" s="767"/>
      <c r="AC18" s="768"/>
      <c r="AD18" s="804" t="str">
        <f>VLOOKUP($BJ$1,sonuç!$A$4:$DQ$200,BP17,)</f>
        <v>Değerlendirme</v>
      </c>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O18" s="436">
        <v>24</v>
      </c>
      <c r="BP18" s="436">
        <v>25</v>
      </c>
      <c r="BQ18" s="436">
        <v>26</v>
      </c>
      <c r="BR18" s="436">
        <v>27</v>
      </c>
      <c r="BV18" s="435">
        <v>24</v>
      </c>
      <c r="BW18" s="435">
        <v>25</v>
      </c>
      <c r="BX18" s="435">
        <v>26</v>
      </c>
      <c r="CA18" s="435">
        <v>23</v>
      </c>
      <c r="CB18" s="435">
        <v>24</v>
      </c>
      <c r="CC18" s="435">
        <v>25</v>
      </c>
      <c r="CD18" s="435">
        <v>26</v>
      </c>
    </row>
    <row r="19" spans="1:82" ht="35.1" customHeight="1" x14ac:dyDescent="0.2">
      <c r="A19" s="864" t="str">
        <f>ANASAYFA!E10</f>
        <v>Yabancı Dil</v>
      </c>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865"/>
      <c r="AA19" s="766"/>
      <c r="AB19" s="767"/>
      <c r="AC19" s="768"/>
      <c r="AD19" s="804" t="str">
        <f>VLOOKUP($BJ$1,sonuç!$A$4:$DQ$200,BP18,)</f>
        <v>Değerlendirme</v>
      </c>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O19" s="436">
        <v>28</v>
      </c>
      <c r="BP19" s="436">
        <v>29</v>
      </c>
      <c r="BQ19" s="436">
        <v>30</v>
      </c>
      <c r="BR19" s="436">
        <v>31</v>
      </c>
      <c r="BV19" s="435">
        <v>27</v>
      </c>
      <c r="BW19" s="435">
        <v>28</v>
      </c>
      <c r="BX19" s="435">
        <v>29</v>
      </c>
      <c r="CA19" s="435">
        <v>27</v>
      </c>
      <c r="CB19" s="435">
        <v>28</v>
      </c>
      <c r="CC19" s="435">
        <v>29</v>
      </c>
      <c r="CD19" s="435">
        <v>30</v>
      </c>
    </row>
    <row r="20" spans="1:82" ht="35.1" customHeight="1" x14ac:dyDescent="0.2">
      <c r="A20" s="864" t="str">
        <f>ANASAYFA!E11</f>
        <v>Din Kül. Ve Ah. Bil.</v>
      </c>
      <c r="B20" s="78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865"/>
      <c r="AA20" s="766"/>
      <c r="AB20" s="767"/>
      <c r="AC20" s="768"/>
      <c r="AD20" s="804" t="str">
        <f>VLOOKUP($BJ$1,sonuç!$A$4:$DQ$200,BP19,)</f>
        <v>Değerlendirme</v>
      </c>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O20" s="436">
        <v>32</v>
      </c>
      <c r="BP20" s="436">
        <v>33</v>
      </c>
      <c r="BQ20" s="436">
        <v>34</v>
      </c>
      <c r="BR20" s="436">
        <v>35</v>
      </c>
      <c r="BV20" s="435">
        <v>30</v>
      </c>
      <c r="BW20" s="435">
        <v>31</v>
      </c>
      <c r="BX20" s="435">
        <v>32</v>
      </c>
      <c r="CA20" s="435">
        <v>31</v>
      </c>
      <c r="CB20" s="435">
        <v>32</v>
      </c>
      <c r="CC20" s="435">
        <v>33</v>
      </c>
      <c r="CD20" s="435">
        <v>34</v>
      </c>
    </row>
    <row r="21" spans="1:82" ht="35.1" customHeight="1" x14ac:dyDescent="0.2">
      <c r="A21" s="864" t="str">
        <f>ANASAYFA!E12</f>
        <v>Görsel Sanatlar</v>
      </c>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865"/>
      <c r="AA21" s="766"/>
      <c r="AB21" s="767"/>
      <c r="AC21" s="768"/>
      <c r="AD21" s="804" t="str">
        <f>VLOOKUP($BJ$1,sonuç!$A$4:$DQ$200,BP20,)</f>
        <v>Değerlendirme</v>
      </c>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O21" s="436">
        <v>36</v>
      </c>
      <c r="BP21" s="436">
        <v>37</v>
      </c>
      <c r="BQ21" s="436">
        <v>38</v>
      </c>
      <c r="BR21" s="436">
        <v>39</v>
      </c>
      <c r="BV21" s="435">
        <v>33</v>
      </c>
      <c r="BW21" s="435">
        <v>34</v>
      </c>
      <c r="BX21" s="435">
        <v>35</v>
      </c>
      <c r="CA21" s="435">
        <v>35</v>
      </c>
      <c r="CB21" s="435">
        <v>36</v>
      </c>
      <c r="CC21" s="435">
        <v>37</v>
      </c>
      <c r="CD21" s="435">
        <v>38</v>
      </c>
    </row>
    <row r="22" spans="1:82" ht="35.1" customHeight="1" x14ac:dyDescent="0.2">
      <c r="A22" s="864" t="str">
        <f>ANASAYFA!E13</f>
        <v>Müzik</v>
      </c>
      <c r="B22" s="781"/>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865"/>
      <c r="AA22" s="766"/>
      <c r="AB22" s="767"/>
      <c r="AC22" s="768"/>
      <c r="AD22" s="804" t="str">
        <f>VLOOKUP($BJ$1,sonuç!$A$4:$DQ$200,BP21,)</f>
        <v>Değerlendirme</v>
      </c>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4"/>
      <c r="BO22" s="436">
        <v>40</v>
      </c>
      <c r="BP22" s="436">
        <v>41</v>
      </c>
      <c r="BQ22" s="436">
        <v>42</v>
      </c>
      <c r="BR22" s="436">
        <v>43</v>
      </c>
      <c r="BV22" s="435">
        <v>36</v>
      </c>
      <c r="BW22" s="435">
        <v>37</v>
      </c>
      <c r="BX22" s="435">
        <v>38</v>
      </c>
      <c r="CA22" s="435">
        <v>39</v>
      </c>
      <c r="CB22" s="435">
        <v>40</v>
      </c>
      <c r="CC22" s="435">
        <v>41</v>
      </c>
      <c r="CD22" s="435">
        <v>42</v>
      </c>
    </row>
    <row r="23" spans="1:82" ht="35.1" customHeight="1" x14ac:dyDescent="0.2">
      <c r="A23" s="864" t="str">
        <f>ANASAYFA!E14</f>
        <v>Beden  Eğitimi ve Spor</v>
      </c>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865"/>
      <c r="AA23" s="766"/>
      <c r="AB23" s="767"/>
      <c r="AC23" s="768"/>
      <c r="AD23" s="804" t="str">
        <f>VLOOKUP($BJ$1,sonuç!$A$4:$DQ$200,BP22,)</f>
        <v>Değerlendirme</v>
      </c>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804"/>
      <c r="BO23" s="436">
        <v>44</v>
      </c>
      <c r="BP23" s="436">
        <v>45</v>
      </c>
      <c r="BQ23" s="436">
        <v>46</v>
      </c>
      <c r="BR23" s="436">
        <v>47</v>
      </c>
      <c r="BV23" s="435">
        <v>39</v>
      </c>
      <c r="BW23" s="435">
        <v>40</v>
      </c>
      <c r="BX23" s="435">
        <v>41</v>
      </c>
      <c r="CA23" s="435">
        <v>43</v>
      </c>
      <c r="CB23" s="435">
        <v>44</v>
      </c>
      <c r="CC23" s="435">
        <v>45</v>
      </c>
      <c r="CD23" s="435">
        <v>46</v>
      </c>
    </row>
    <row r="24" spans="1:82" ht="35.1" customHeight="1" x14ac:dyDescent="0.2">
      <c r="A24" s="864" t="str">
        <f>ANASAYFA!E15</f>
        <v>Teknoloji Tasarım</v>
      </c>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865"/>
      <c r="AA24" s="766"/>
      <c r="AB24" s="767"/>
      <c r="AC24" s="768"/>
      <c r="AD24" s="804" t="str">
        <f>VLOOKUP($BJ$1,sonuç!$A$4:$DQ$200,BP23,)</f>
        <v>Değerlendirme</v>
      </c>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804"/>
      <c r="BF24" s="804"/>
      <c r="BG24" s="804"/>
      <c r="BH24" s="804"/>
      <c r="BO24" s="436">
        <v>48</v>
      </c>
      <c r="BP24" s="436">
        <v>49</v>
      </c>
      <c r="BQ24" s="436">
        <v>50</v>
      </c>
      <c r="BR24" s="436">
        <v>51</v>
      </c>
      <c r="BV24" s="435">
        <v>42</v>
      </c>
      <c r="BW24" s="435">
        <v>43</v>
      </c>
      <c r="BX24" s="435">
        <v>44</v>
      </c>
      <c r="CA24" s="435">
        <v>47</v>
      </c>
      <c r="CB24" s="435">
        <v>48</v>
      </c>
      <c r="CC24" s="435">
        <v>49</v>
      </c>
      <c r="CD24" s="435">
        <v>50</v>
      </c>
    </row>
    <row r="25" spans="1:82" ht="35.1" customHeight="1" x14ac:dyDescent="0.2">
      <c r="A25" s="864" t="str">
        <f>ANASAYFA!E16</f>
        <v>Bilişim Teknolojileri ve Yazılım</v>
      </c>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865"/>
      <c r="AA25" s="766"/>
      <c r="AB25" s="767"/>
      <c r="AC25" s="768"/>
      <c r="AD25" s="804" t="str">
        <f>VLOOKUP($BJ$1,sonuç!$A$4:$DQ$200,BP24,)</f>
        <v>Çalışkansın</v>
      </c>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O25" s="436">
        <v>52</v>
      </c>
      <c r="BP25" s="436">
        <v>53</v>
      </c>
      <c r="BQ25" s="436">
        <v>54</v>
      </c>
      <c r="BR25" s="436">
        <v>55</v>
      </c>
      <c r="BV25" s="435">
        <v>45</v>
      </c>
      <c r="BW25" s="435">
        <v>46</v>
      </c>
      <c r="BX25" s="435">
        <v>47</v>
      </c>
      <c r="CA25" s="435">
        <v>51</v>
      </c>
      <c r="CB25" s="435">
        <v>52</v>
      </c>
      <c r="CC25" s="435">
        <v>53</v>
      </c>
      <c r="CD25" s="435">
        <v>54</v>
      </c>
    </row>
    <row r="26" spans="1:82" ht="35.1" customHeight="1" x14ac:dyDescent="0.2">
      <c r="A26" s="864" t="str">
        <f>ANASAYFA!E17</f>
        <v>Rehberlik ve Kariyer Planlama</v>
      </c>
      <c r="B26" s="781"/>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865"/>
      <c r="AA26" s="766"/>
      <c r="AB26" s="767"/>
      <c r="AC26" s="768"/>
      <c r="AD26" s="804" t="str">
        <f>VLOOKUP($BJ$1,sonuç!$A$4:$DQ$200,BP25,)</f>
        <v>Değerlendirme</v>
      </c>
      <c r="AE26" s="804"/>
      <c r="AF26" s="804"/>
      <c r="AG26" s="804"/>
      <c r="AH26" s="804"/>
      <c r="AI26" s="804"/>
      <c r="AJ26" s="804"/>
      <c r="AK26" s="804"/>
      <c r="AL26" s="804"/>
      <c r="AM26" s="804"/>
      <c r="AN26" s="804"/>
      <c r="AO26" s="804"/>
      <c r="AP26" s="804"/>
      <c r="AQ26" s="804"/>
      <c r="AR26" s="804"/>
      <c r="AS26" s="804"/>
      <c r="AT26" s="804"/>
      <c r="AU26" s="804"/>
      <c r="AV26" s="804"/>
      <c r="AW26" s="804"/>
      <c r="AX26" s="804"/>
      <c r="AY26" s="804"/>
      <c r="AZ26" s="804"/>
      <c r="BA26" s="804"/>
      <c r="BB26" s="804"/>
      <c r="BC26" s="804"/>
      <c r="BD26" s="804"/>
      <c r="BE26" s="804"/>
      <c r="BF26" s="804"/>
      <c r="BG26" s="804"/>
      <c r="BH26" s="804"/>
      <c r="BO26" s="436">
        <v>56</v>
      </c>
      <c r="BP26" s="436">
        <v>57</v>
      </c>
      <c r="BQ26" s="436">
        <v>58</v>
      </c>
      <c r="BR26" s="436">
        <v>59</v>
      </c>
      <c r="BV26" s="435">
        <v>48</v>
      </c>
      <c r="BW26" s="435">
        <v>49</v>
      </c>
      <c r="BX26" s="435">
        <v>50</v>
      </c>
      <c r="CA26" s="435">
        <v>55</v>
      </c>
      <c r="CB26" s="435">
        <v>56</v>
      </c>
      <c r="CC26" s="435">
        <v>57</v>
      </c>
      <c r="CD26" s="435">
        <v>58</v>
      </c>
    </row>
    <row r="27" spans="1:82" ht="35.1" customHeight="1" x14ac:dyDescent="0.2">
      <c r="A27" s="864" t="str">
        <f>ANASAYFA!E18</f>
        <v>Okul İdaresi</v>
      </c>
      <c r="B27" s="781"/>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865"/>
      <c r="AA27" s="766"/>
      <c r="AB27" s="767"/>
      <c r="AC27" s="768"/>
      <c r="AD27" s="804" t="str">
        <f>VLOOKUP($BJ$1,sonuç!$A$4:$DQ$200,BP26,)</f>
        <v>Değerlendirme</v>
      </c>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O27" s="436">
        <v>60</v>
      </c>
      <c r="BP27" s="436">
        <v>61</v>
      </c>
      <c r="BQ27" s="436">
        <v>62</v>
      </c>
      <c r="BR27" s="436">
        <v>63</v>
      </c>
      <c r="BV27" s="435">
        <v>51</v>
      </c>
      <c r="BW27" s="435">
        <v>52</v>
      </c>
      <c r="BX27" s="435">
        <v>53</v>
      </c>
      <c r="CA27" s="435">
        <v>59</v>
      </c>
      <c r="CB27" s="435">
        <v>60</v>
      </c>
      <c r="CC27" s="435">
        <v>61</v>
      </c>
      <c r="CD27" s="435">
        <v>62</v>
      </c>
    </row>
    <row r="28" spans="1:82" ht="35.1" customHeight="1" x14ac:dyDescent="0.2">
      <c r="A28" s="866" t="str">
        <f>ANASAYFA!E19</f>
        <v>Şube Rehber Öğretmen</v>
      </c>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8"/>
      <c r="AA28" s="822"/>
      <c r="AB28" s="823"/>
      <c r="AC28" s="824"/>
      <c r="AD28" s="834" t="str">
        <f>VLOOKUP($BJ$1,sonuç!$A$4:$DQ$200,BP27,)</f>
        <v>Değerlendirme</v>
      </c>
      <c r="AE28" s="834"/>
      <c r="AF28" s="834"/>
      <c r="AG28" s="834"/>
      <c r="AH28" s="834"/>
      <c r="AI28" s="834"/>
      <c r="AJ28" s="834"/>
      <c r="AK28" s="834"/>
      <c r="AL28" s="834"/>
      <c r="AM28" s="834"/>
      <c r="AN28" s="834"/>
      <c r="AO28" s="834"/>
      <c r="AP28" s="834"/>
      <c r="AQ28" s="834"/>
      <c r="AR28" s="834"/>
      <c r="AS28" s="834"/>
      <c r="AT28" s="834"/>
      <c r="AU28" s="834"/>
      <c r="AV28" s="834"/>
      <c r="AW28" s="834"/>
      <c r="AX28" s="834"/>
      <c r="AY28" s="834"/>
      <c r="AZ28" s="834"/>
      <c r="BA28" s="834"/>
      <c r="BB28" s="834"/>
      <c r="BC28" s="834"/>
      <c r="BD28" s="834"/>
      <c r="BE28" s="834"/>
      <c r="BF28" s="834"/>
      <c r="BG28" s="834"/>
      <c r="BH28" s="834"/>
      <c r="BO28" s="436">
        <v>64</v>
      </c>
      <c r="BP28" s="436">
        <v>65</v>
      </c>
      <c r="BQ28" s="436">
        <v>66</v>
      </c>
      <c r="BR28" s="436">
        <v>67</v>
      </c>
      <c r="BV28" s="435">
        <v>54</v>
      </c>
      <c r="BW28" s="435">
        <v>55</v>
      </c>
      <c r="BX28" s="435">
        <v>56</v>
      </c>
      <c r="CA28" s="435">
        <v>63</v>
      </c>
      <c r="CB28" s="435">
        <v>64</v>
      </c>
      <c r="CC28" s="435">
        <v>65</v>
      </c>
      <c r="CD28" s="435">
        <v>66</v>
      </c>
    </row>
    <row r="29" spans="1:82" ht="14.25" customHeight="1" x14ac:dyDescent="0.2">
      <c r="A29" s="842">
        <f>COUNTIF(AG14:AK28,"&lt;2")</f>
        <v>0</v>
      </c>
      <c r="B29" s="842"/>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2"/>
      <c r="BB29" s="842"/>
      <c r="BC29" s="842"/>
      <c r="BD29" s="842"/>
      <c r="BE29" s="842"/>
      <c r="BF29" s="842"/>
      <c r="BG29" s="842"/>
      <c r="BH29" s="842"/>
    </row>
    <row r="30" spans="1:82" ht="14.25" customHeight="1" x14ac:dyDescent="0.2">
      <c r="A30" s="809" t="s">
        <v>877</v>
      </c>
      <c r="B30" s="810"/>
      <c r="C30" s="810"/>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c r="AH30" s="810"/>
      <c r="AI30" s="810"/>
      <c r="AJ30" s="835">
        <f>VLOOKUP($AY$4,Devamsızlık!$B$5:$M$185,3,)</f>
        <v>0</v>
      </c>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7"/>
    </row>
    <row r="31" spans="1:82" ht="14.25" customHeight="1" x14ac:dyDescent="0.2">
      <c r="A31" s="807" t="s">
        <v>878</v>
      </c>
      <c r="B31" s="808"/>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768">
        <f>VLOOKUP($AY$4,Devamsızlık!$B$5:$M$185,6,)</f>
        <v>0</v>
      </c>
      <c r="AK31" s="820"/>
      <c r="AL31" s="820"/>
      <c r="AM31" s="820"/>
      <c r="AN31" s="820"/>
      <c r="AO31" s="820"/>
      <c r="AP31" s="820"/>
      <c r="AQ31" s="820"/>
      <c r="AR31" s="820"/>
      <c r="AS31" s="820"/>
      <c r="AT31" s="820"/>
      <c r="AU31" s="820"/>
      <c r="AV31" s="820"/>
      <c r="AW31" s="820"/>
      <c r="AX31" s="820"/>
      <c r="AY31" s="820"/>
      <c r="AZ31" s="820"/>
      <c r="BA31" s="820"/>
      <c r="BB31" s="820"/>
      <c r="BC31" s="820"/>
      <c r="BD31" s="820"/>
      <c r="BE31" s="820"/>
      <c r="BF31" s="820"/>
      <c r="BG31" s="820"/>
      <c r="BH31" s="821"/>
    </row>
    <row r="32" spans="1:82" ht="14.25" customHeight="1" thickBot="1" x14ac:dyDescent="0.25">
      <c r="A32" s="838" t="s">
        <v>810</v>
      </c>
      <c r="B32" s="839"/>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40">
        <f>MatbuKarne!AO38</f>
        <v>23</v>
      </c>
      <c r="AK32" s="840"/>
      <c r="AL32" s="840"/>
      <c r="AM32" s="840"/>
      <c r="AN32" s="840"/>
      <c r="AO32" s="840"/>
      <c r="AP32" s="840"/>
      <c r="AQ32" s="840"/>
      <c r="AR32" s="840"/>
      <c r="AS32" s="840"/>
      <c r="AT32" s="840"/>
      <c r="AU32" s="840"/>
      <c r="AV32" s="840"/>
      <c r="AW32" s="840"/>
      <c r="AX32" s="840"/>
      <c r="AY32" s="840"/>
      <c r="AZ32" s="840"/>
      <c r="BA32" s="840"/>
      <c r="BB32" s="840"/>
      <c r="BC32" s="840"/>
      <c r="BD32" s="840"/>
      <c r="BE32" s="840"/>
      <c r="BF32" s="840"/>
      <c r="BG32" s="840"/>
      <c r="BH32" s="841"/>
    </row>
    <row r="34" spans="1:60" ht="14.25" customHeight="1" x14ac:dyDescent="0.2">
      <c r="A34" s="850" t="s">
        <v>873</v>
      </c>
      <c r="B34" s="850"/>
      <c r="C34" s="643" t="s">
        <v>874</v>
      </c>
      <c r="D34" s="643"/>
      <c r="E34" s="643"/>
      <c r="F34" s="643"/>
      <c r="G34" s="643"/>
      <c r="H34" s="643"/>
      <c r="I34" s="643"/>
      <c r="J34" s="643"/>
      <c r="K34" s="643"/>
      <c r="L34" s="643"/>
      <c r="M34" s="643"/>
      <c r="N34" s="643"/>
      <c r="O34" s="643"/>
      <c r="P34" s="643"/>
      <c r="Q34" s="643"/>
      <c r="R34" s="643"/>
      <c r="S34" s="643"/>
      <c r="T34" s="860" t="s">
        <v>875</v>
      </c>
      <c r="U34" s="860"/>
      <c r="V34" s="860"/>
      <c r="W34" s="860"/>
      <c r="X34" s="860"/>
      <c r="Y34" s="860"/>
      <c r="Z34" s="860"/>
      <c r="AA34" s="860"/>
      <c r="AB34" s="860"/>
      <c r="AC34" s="860"/>
      <c r="AD34" s="643" t="s">
        <v>876</v>
      </c>
      <c r="AE34" s="643"/>
      <c r="AF34" s="643"/>
      <c r="AG34" s="643"/>
      <c r="AH34" s="643"/>
      <c r="AI34" s="643"/>
      <c r="AJ34" s="643"/>
      <c r="AK34" s="643"/>
      <c r="AL34" s="643"/>
      <c r="AM34" s="643"/>
      <c r="AN34" s="643"/>
      <c r="AO34" s="643"/>
      <c r="AP34" s="643"/>
      <c r="AS34" s="622"/>
      <c r="AT34" s="622"/>
      <c r="AU34" s="622"/>
      <c r="AV34" s="622"/>
      <c r="AW34" s="622"/>
      <c r="AX34" s="622"/>
      <c r="AY34" s="622"/>
      <c r="AZ34" s="622"/>
      <c r="BA34" s="622"/>
      <c r="BB34" s="622"/>
      <c r="BC34" s="622"/>
      <c r="BD34" s="622"/>
      <c r="BE34" s="622"/>
      <c r="BF34" s="622"/>
      <c r="BG34" s="622"/>
      <c r="BH34" s="622"/>
    </row>
    <row r="35" spans="1:60" ht="14.25" customHeight="1" x14ac:dyDescent="0.2">
      <c r="A35" s="850"/>
      <c r="B35" s="850"/>
      <c r="C35" s="643"/>
      <c r="D35" s="643"/>
      <c r="E35" s="643"/>
      <c r="F35" s="643"/>
      <c r="G35" s="643"/>
      <c r="H35" s="643"/>
      <c r="I35" s="643"/>
      <c r="J35" s="643"/>
      <c r="K35" s="643"/>
      <c r="L35" s="643"/>
      <c r="M35" s="643"/>
      <c r="N35" s="643"/>
      <c r="O35" s="643"/>
      <c r="P35" s="643"/>
      <c r="Q35" s="643"/>
      <c r="R35" s="643"/>
      <c r="S35" s="643"/>
      <c r="T35" s="860"/>
      <c r="U35" s="860"/>
      <c r="V35" s="860"/>
      <c r="W35" s="860"/>
      <c r="X35" s="860"/>
      <c r="Y35" s="860"/>
      <c r="Z35" s="860"/>
      <c r="AA35" s="860"/>
      <c r="AB35" s="860"/>
      <c r="AC35" s="860"/>
      <c r="AD35" s="643"/>
      <c r="AE35" s="643"/>
      <c r="AF35" s="643"/>
      <c r="AG35" s="643"/>
      <c r="AH35" s="643"/>
      <c r="AI35" s="643"/>
      <c r="AJ35" s="643"/>
      <c r="AK35" s="643"/>
      <c r="AL35" s="643"/>
      <c r="AM35" s="643"/>
      <c r="AN35" s="643"/>
      <c r="AO35" s="643"/>
      <c r="AP35" s="643"/>
      <c r="AS35" s="622"/>
      <c r="AT35" s="622"/>
      <c r="AU35" s="622"/>
      <c r="AV35" s="622"/>
      <c r="AW35" s="622"/>
      <c r="AX35" s="622"/>
      <c r="AY35" s="622"/>
      <c r="AZ35" s="622"/>
      <c r="BA35" s="622"/>
      <c r="BB35" s="622"/>
      <c r="BC35" s="622"/>
      <c r="BD35" s="622"/>
      <c r="BE35" s="622"/>
      <c r="BF35" s="622"/>
      <c r="BG35" s="622"/>
      <c r="BH35" s="622"/>
    </row>
    <row r="36" spans="1:60" ht="14.25" customHeight="1" x14ac:dyDescent="0.2">
      <c r="A36" s="850"/>
      <c r="B36" s="850"/>
      <c r="C36" s="851" t="str">
        <f>ANASAYFA!K10</f>
        <v>Erol ESATOĞLU</v>
      </c>
      <c r="D36" s="851"/>
      <c r="E36" s="851"/>
      <c r="F36" s="851"/>
      <c r="G36" s="851"/>
      <c r="H36" s="851"/>
      <c r="I36" s="851"/>
      <c r="J36" s="851"/>
      <c r="K36" s="851"/>
      <c r="L36" s="851"/>
      <c r="M36" s="851"/>
      <c r="N36" s="851"/>
      <c r="O36" s="851"/>
      <c r="P36" s="851"/>
      <c r="Q36" s="851"/>
      <c r="R36" s="851"/>
      <c r="S36" s="851"/>
      <c r="T36" s="851" t="str">
        <f>ANASAYFA!K17</f>
        <v>Naşit YILMAZ</v>
      </c>
      <c r="U36" s="851"/>
      <c r="V36" s="851"/>
      <c r="W36" s="851"/>
      <c r="X36" s="851"/>
      <c r="Y36" s="851"/>
      <c r="Z36" s="851"/>
      <c r="AA36" s="851"/>
      <c r="AB36" s="851"/>
      <c r="AC36" s="851"/>
      <c r="AD36" s="851" t="str">
        <f>VLOOKUP($AY$4,öğrbil!$B$4:$X$356,15,)</f>
        <v>gül</v>
      </c>
      <c r="AE36" s="851"/>
      <c r="AF36" s="851"/>
      <c r="AG36" s="851"/>
      <c r="AH36" s="851"/>
      <c r="AI36" s="851"/>
      <c r="AJ36" s="851"/>
      <c r="AK36" s="851"/>
      <c r="AL36" s="851"/>
      <c r="AM36" s="851"/>
      <c r="AN36" s="851"/>
      <c r="AO36" s="851"/>
      <c r="AP36" s="851"/>
      <c r="AS36" s="622"/>
      <c r="AT36" s="622"/>
      <c r="AU36" s="622"/>
      <c r="AV36" s="622"/>
      <c r="AW36" s="622"/>
      <c r="AX36" s="622"/>
      <c r="AY36" s="622"/>
      <c r="AZ36" s="622"/>
      <c r="BA36" s="622"/>
      <c r="BB36" s="622"/>
      <c r="BC36" s="622"/>
      <c r="BD36" s="622"/>
      <c r="BE36" s="622"/>
      <c r="BF36" s="622"/>
      <c r="BG36" s="622"/>
      <c r="BH36" s="622"/>
    </row>
    <row r="37" spans="1:60" ht="28.5" customHeight="1" x14ac:dyDescent="0.2">
      <c r="A37" s="850"/>
      <c r="B37" s="850"/>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S37" s="622"/>
      <c r="AT37" s="622"/>
      <c r="AU37" s="622"/>
      <c r="AV37" s="622"/>
      <c r="AW37" s="622"/>
      <c r="AX37" s="622"/>
      <c r="AY37" s="622"/>
      <c r="AZ37" s="622"/>
      <c r="BA37" s="622"/>
      <c r="BB37" s="622"/>
      <c r="BC37" s="622"/>
      <c r="BD37" s="622"/>
      <c r="BE37" s="622"/>
      <c r="BF37" s="622"/>
      <c r="BG37" s="622"/>
      <c r="BH37" s="622"/>
    </row>
    <row r="38" spans="1:60" ht="14.25" hidden="1" customHeight="1" x14ac:dyDescent="0.2">
      <c r="A38" s="844"/>
      <c r="B38" s="845"/>
      <c r="C38" s="845"/>
      <c r="D38" s="846"/>
      <c r="E38" s="831"/>
      <c r="F38" s="832"/>
      <c r="G38" s="832"/>
      <c r="H38" s="832"/>
      <c r="I38" s="832"/>
      <c r="J38" s="832"/>
      <c r="K38" s="832"/>
      <c r="L38" s="832"/>
      <c r="M38" s="832"/>
      <c r="N38" s="832"/>
      <c r="O38" s="832"/>
      <c r="P38" s="832"/>
      <c r="Q38" s="832"/>
      <c r="R38" s="833"/>
      <c r="S38" s="828"/>
      <c r="T38" s="829"/>
      <c r="U38" s="829"/>
      <c r="V38" s="829"/>
      <c r="W38" s="829"/>
      <c r="X38" s="829"/>
      <c r="Y38" s="829"/>
      <c r="Z38" s="829"/>
      <c r="AA38" s="829"/>
      <c r="AB38" s="829"/>
      <c r="AC38" s="830"/>
      <c r="AD38" s="832"/>
      <c r="AE38" s="832"/>
      <c r="AF38" s="832"/>
      <c r="AG38" s="832"/>
      <c r="AH38" s="832"/>
      <c r="AI38" s="832"/>
      <c r="AJ38" s="843"/>
    </row>
    <row r="39" spans="1:60" ht="14.25" hidden="1" customHeight="1" x14ac:dyDescent="0.2">
      <c r="A39" s="844"/>
      <c r="B39" s="845"/>
      <c r="C39" s="845"/>
      <c r="D39" s="846"/>
      <c r="E39" s="852"/>
      <c r="F39" s="853"/>
      <c r="G39" s="853"/>
      <c r="H39" s="853"/>
      <c r="I39" s="853"/>
      <c r="J39" s="853"/>
      <c r="K39" s="853"/>
      <c r="L39" s="853"/>
      <c r="M39" s="853"/>
      <c r="N39" s="853"/>
      <c r="O39" s="853"/>
      <c r="P39" s="853"/>
      <c r="Q39" s="853"/>
      <c r="R39" s="854"/>
      <c r="S39" s="852"/>
      <c r="T39" s="853"/>
      <c r="U39" s="853"/>
      <c r="V39" s="853"/>
      <c r="W39" s="853"/>
      <c r="X39" s="853"/>
      <c r="Y39" s="853"/>
      <c r="Z39" s="853"/>
      <c r="AA39" s="853"/>
      <c r="AB39" s="853"/>
      <c r="AC39" s="854"/>
      <c r="AD39" s="853"/>
      <c r="AE39" s="853"/>
      <c r="AF39" s="853"/>
      <c r="AG39" s="853"/>
      <c r="AH39" s="853"/>
      <c r="AI39" s="853"/>
      <c r="AJ39" s="858"/>
    </row>
    <row r="40" spans="1:60" ht="14.25" hidden="1" customHeight="1" x14ac:dyDescent="0.2">
      <c r="A40" s="847"/>
      <c r="B40" s="848"/>
      <c r="C40" s="848"/>
      <c r="D40" s="849"/>
      <c r="E40" s="855"/>
      <c r="F40" s="856"/>
      <c r="G40" s="856"/>
      <c r="H40" s="856"/>
      <c r="I40" s="856"/>
      <c r="J40" s="856"/>
      <c r="K40" s="856"/>
      <c r="L40" s="856"/>
      <c r="M40" s="856"/>
      <c r="N40" s="856"/>
      <c r="O40" s="856"/>
      <c r="P40" s="856"/>
      <c r="Q40" s="856"/>
      <c r="R40" s="857"/>
      <c r="S40" s="855"/>
      <c r="T40" s="856"/>
      <c r="U40" s="856"/>
      <c r="V40" s="856"/>
      <c r="W40" s="856"/>
      <c r="X40" s="856"/>
      <c r="Y40" s="856"/>
      <c r="Z40" s="856"/>
      <c r="AA40" s="856"/>
      <c r="AB40" s="856"/>
      <c r="AC40" s="857"/>
      <c r="AD40" s="856"/>
      <c r="AE40" s="856"/>
      <c r="AF40" s="856"/>
      <c r="AG40" s="856"/>
      <c r="AH40" s="856"/>
      <c r="AI40" s="856"/>
      <c r="AJ40" s="859"/>
    </row>
    <row r="41" spans="1:60" ht="14.25" hidden="1" customHeight="1" x14ac:dyDescent="0.2">
      <c r="A41" s="27">
        <v>0</v>
      </c>
      <c r="B41" s="27" t="s">
        <v>29</v>
      </c>
      <c r="C41" s="26"/>
    </row>
    <row r="42" spans="1:60" ht="14.25" hidden="1" customHeight="1" x14ac:dyDescent="0.2">
      <c r="A42" s="27">
        <v>1</v>
      </c>
      <c r="B42" s="27" t="s">
        <v>24</v>
      </c>
      <c r="C42" s="26"/>
    </row>
    <row r="43" spans="1:60" ht="14.25" hidden="1" customHeight="1" x14ac:dyDescent="0.2">
      <c r="A43" s="27">
        <v>2</v>
      </c>
      <c r="B43" s="27" t="s">
        <v>51</v>
      </c>
      <c r="C43" s="26"/>
    </row>
    <row r="44" spans="1:60" ht="14.25" hidden="1" customHeight="1" x14ac:dyDescent="0.2">
      <c r="A44" s="27">
        <v>3</v>
      </c>
      <c r="B44" s="27" t="s">
        <v>38</v>
      </c>
      <c r="C44" s="26"/>
    </row>
    <row r="45" spans="1:60" ht="14.25" hidden="1" customHeight="1" x14ac:dyDescent="0.2">
      <c r="A45" s="27">
        <v>4</v>
      </c>
      <c r="B45" s="27" t="s">
        <v>43</v>
      </c>
      <c r="C45" s="26"/>
    </row>
    <row r="46" spans="1:60" ht="14.25" hidden="1" customHeight="1" x14ac:dyDescent="0.2">
      <c r="A46" s="27">
        <v>5</v>
      </c>
      <c r="B46" s="27" t="s">
        <v>52</v>
      </c>
      <c r="C46" s="27"/>
    </row>
    <row r="47" spans="1:60" ht="2.25" hidden="1" customHeight="1" x14ac:dyDescent="0.2">
      <c r="A47" s="27">
        <v>6</v>
      </c>
      <c r="B47" s="27" t="s">
        <v>42</v>
      </c>
      <c r="C47" s="27"/>
    </row>
    <row r="48" spans="1:60" ht="14.25" hidden="1" customHeight="1" x14ac:dyDescent="0.2">
      <c r="A48" s="27">
        <v>7</v>
      </c>
      <c r="B48" s="27" t="s">
        <v>39</v>
      </c>
      <c r="C48" s="27"/>
    </row>
    <row r="49" spans="1:3" ht="14.25" hidden="1" customHeight="1" x14ac:dyDescent="0.2">
      <c r="A49" s="27">
        <v>8</v>
      </c>
      <c r="B49" s="27" t="s">
        <v>48</v>
      </c>
      <c r="C49" s="27"/>
    </row>
    <row r="50" spans="1:3" ht="14.25" hidden="1" customHeight="1" x14ac:dyDescent="0.2">
      <c r="A50" s="27">
        <v>9</v>
      </c>
      <c r="B50" s="27" t="s">
        <v>46</v>
      </c>
      <c r="C50" s="27"/>
    </row>
    <row r="51" spans="1:3" ht="14.25" hidden="1" customHeight="1" x14ac:dyDescent="0.2">
      <c r="A51" s="27">
        <v>10</v>
      </c>
      <c r="B51" s="27" t="s">
        <v>40</v>
      </c>
      <c r="C51" s="27"/>
    </row>
    <row r="52" spans="1:3" ht="14.25" hidden="1" customHeight="1" x14ac:dyDescent="0.2">
      <c r="A52" s="27">
        <v>11</v>
      </c>
      <c r="B52" s="27" t="s">
        <v>53</v>
      </c>
      <c r="C52" s="27"/>
    </row>
    <row r="53" spans="1:3" ht="14.25" hidden="1" customHeight="1" x14ac:dyDescent="0.2">
      <c r="A53" s="27">
        <v>12</v>
      </c>
      <c r="B53" s="27" t="s">
        <v>54</v>
      </c>
      <c r="C53" s="27"/>
    </row>
    <row r="54" spans="1:3" ht="14.25" hidden="1" customHeight="1" x14ac:dyDescent="0.2">
      <c r="A54" s="27">
        <v>13</v>
      </c>
      <c r="B54" s="27" t="s">
        <v>55</v>
      </c>
      <c r="C54" s="27"/>
    </row>
    <row r="55" spans="1:3" ht="14.25" hidden="1" customHeight="1" x14ac:dyDescent="0.2">
      <c r="A55" s="27">
        <v>14</v>
      </c>
      <c r="B55" s="27" t="s">
        <v>41</v>
      </c>
      <c r="C55" s="27"/>
    </row>
    <row r="56" spans="1:3" ht="14.25" hidden="1" customHeight="1" x14ac:dyDescent="0.2">
      <c r="A56" s="27">
        <v>15</v>
      </c>
      <c r="B56" s="27" t="s">
        <v>47</v>
      </c>
      <c r="C56" s="27"/>
    </row>
    <row r="57" spans="1:3" ht="14.25" hidden="1" customHeight="1" x14ac:dyDescent="0.2">
      <c r="A57" s="27">
        <v>16</v>
      </c>
      <c r="B57" s="27" t="s">
        <v>49</v>
      </c>
      <c r="C57" s="27"/>
    </row>
    <row r="58" spans="1:3" ht="14.25" hidden="1" customHeight="1" x14ac:dyDescent="0.2">
      <c r="A58" s="27">
        <v>17</v>
      </c>
      <c r="B58" s="27" t="s">
        <v>23</v>
      </c>
      <c r="C58" s="27"/>
    </row>
    <row r="59" spans="1:3" ht="14.25" hidden="1" customHeight="1" x14ac:dyDescent="0.2">
      <c r="A59" s="27">
        <v>18</v>
      </c>
      <c r="B59" s="27" t="s">
        <v>56</v>
      </c>
      <c r="C59" s="27"/>
    </row>
    <row r="60" spans="1:3" ht="14.25" hidden="1" customHeight="1" x14ac:dyDescent="0.2">
      <c r="A60" s="27">
        <v>19</v>
      </c>
      <c r="B60" s="27" t="s">
        <v>57</v>
      </c>
      <c r="C60" s="27"/>
    </row>
    <row r="61" spans="1:3" ht="14.25" hidden="1" customHeight="1" x14ac:dyDescent="0.2">
      <c r="A61" s="27">
        <v>20</v>
      </c>
      <c r="B61" s="27" t="s">
        <v>44</v>
      </c>
      <c r="C61" s="27"/>
    </row>
    <row r="62" spans="1:3" ht="14.25" hidden="1" customHeight="1" x14ac:dyDescent="0.2">
      <c r="A62" s="27">
        <v>21</v>
      </c>
      <c r="B62" s="27" t="s">
        <v>37</v>
      </c>
      <c r="C62" s="27"/>
    </row>
    <row r="63" spans="1:3" ht="14.25" hidden="1" customHeight="1" x14ac:dyDescent="0.2">
      <c r="A63" s="27">
        <v>22</v>
      </c>
      <c r="B63" s="27" t="s">
        <v>58</v>
      </c>
      <c r="C63" s="27"/>
    </row>
    <row r="64" spans="1:3" ht="14.25" hidden="1" customHeight="1" x14ac:dyDescent="0.2">
      <c r="A64" s="27">
        <v>23</v>
      </c>
      <c r="B64" s="27" t="s">
        <v>59</v>
      </c>
      <c r="C64" s="27"/>
    </row>
    <row r="65" spans="1:3" ht="14.25" hidden="1" customHeight="1" x14ac:dyDescent="0.2">
      <c r="A65" s="27">
        <v>24</v>
      </c>
      <c r="B65" s="27" t="s">
        <v>50</v>
      </c>
      <c r="C65" s="27"/>
    </row>
    <row r="66" spans="1:3" ht="14.25" hidden="1" customHeight="1" x14ac:dyDescent="0.2">
      <c r="A66" s="27">
        <v>25</v>
      </c>
      <c r="B66" s="27" t="s">
        <v>60</v>
      </c>
      <c r="C66" s="27"/>
    </row>
    <row r="67" spans="1:3" ht="14.25" hidden="1" customHeight="1" x14ac:dyDescent="0.2">
      <c r="A67" s="27">
        <v>26</v>
      </c>
      <c r="B67" s="27" t="s">
        <v>61</v>
      </c>
      <c r="C67" s="27"/>
    </row>
    <row r="68" spans="1:3" ht="14.25" hidden="1" customHeight="1" x14ac:dyDescent="0.2">
      <c r="A68" s="27">
        <v>27</v>
      </c>
      <c r="B68" s="27" t="s">
        <v>62</v>
      </c>
      <c r="C68" s="27"/>
    </row>
    <row r="69" spans="1:3" ht="14.25" hidden="1" customHeight="1" x14ac:dyDescent="0.2">
      <c r="A69" s="27">
        <v>28</v>
      </c>
      <c r="B69" s="27" t="s">
        <v>63</v>
      </c>
      <c r="C69" s="27"/>
    </row>
    <row r="70" spans="1:3" ht="14.25" hidden="1" customHeight="1" x14ac:dyDescent="0.2">
      <c r="A70" s="27">
        <v>29</v>
      </c>
      <c r="B70" s="27" t="s">
        <v>45</v>
      </c>
      <c r="C70" s="27"/>
    </row>
    <row r="71" spans="1:3" ht="14.25" hidden="1" customHeight="1" x14ac:dyDescent="0.2">
      <c r="A71" s="27">
        <v>30</v>
      </c>
      <c r="B71" s="27" t="s">
        <v>64</v>
      </c>
      <c r="C71" s="27"/>
    </row>
    <row r="72" spans="1:3" ht="14.25" hidden="1" customHeight="1" x14ac:dyDescent="0.2">
      <c r="A72" s="27">
        <v>31</v>
      </c>
      <c r="B72" s="27" t="s">
        <v>65</v>
      </c>
      <c r="C72" s="27"/>
    </row>
    <row r="73" spans="1:3" ht="14.25" hidden="1" customHeight="1" x14ac:dyDescent="0.2">
      <c r="A73" s="27">
        <v>32</v>
      </c>
      <c r="B73" s="27" t="s">
        <v>66</v>
      </c>
      <c r="C73" s="27"/>
    </row>
    <row r="74" spans="1:3" ht="14.25" hidden="1" customHeight="1" x14ac:dyDescent="0.2">
      <c r="A74" s="27">
        <v>33</v>
      </c>
      <c r="B74" s="27" t="s">
        <v>67</v>
      </c>
      <c r="C74" s="27"/>
    </row>
    <row r="75" spans="1:3" ht="14.25" hidden="1" customHeight="1" x14ac:dyDescent="0.2">
      <c r="A75" s="27">
        <v>34</v>
      </c>
      <c r="B75" s="27" t="s">
        <v>68</v>
      </c>
      <c r="C75" s="27"/>
    </row>
    <row r="76" spans="1:3" ht="14.25" hidden="1" customHeight="1" x14ac:dyDescent="0.2">
      <c r="A76" s="27">
        <v>35</v>
      </c>
      <c r="B76" s="27" t="s">
        <v>69</v>
      </c>
      <c r="C76" s="27"/>
    </row>
    <row r="77" spans="1:3" ht="14.25" hidden="1" customHeight="1" x14ac:dyDescent="0.2">
      <c r="A77" s="27">
        <v>36</v>
      </c>
      <c r="B77" s="27" t="s">
        <v>70</v>
      </c>
      <c r="C77" s="27"/>
    </row>
    <row r="78" spans="1:3" ht="14.25" hidden="1" customHeight="1" x14ac:dyDescent="0.2">
      <c r="A78" s="27">
        <v>37</v>
      </c>
      <c r="B78" s="27" t="s">
        <v>71</v>
      </c>
      <c r="C78" s="27"/>
    </row>
    <row r="79" spans="1:3" ht="14.25" hidden="1" customHeight="1" x14ac:dyDescent="0.2">
      <c r="A79" s="27">
        <v>38</v>
      </c>
      <c r="B79" s="27" t="s">
        <v>72</v>
      </c>
      <c r="C79" s="27"/>
    </row>
    <row r="80" spans="1:3" ht="14.25" hidden="1" customHeight="1" x14ac:dyDescent="0.2">
      <c r="A80" s="27">
        <v>39</v>
      </c>
      <c r="B80" s="27" t="s">
        <v>73</v>
      </c>
      <c r="C80" s="27"/>
    </row>
    <row r="81" spans="1:3" ht="14.25" hidden="1" customHeight="1" x14ac:dyDescent="0.2">
      <c r="A81" s="27">
        <v>40</v>
      </c>
      <c r="B81" s="27" t="s">
        <v>74</v>
      </c>
      <c r="C81" s="27"/>
    </row>
    <row r="82" spans="1:3" ht="14.25" hidden="1" customHeight="1" x14ac:dyDescent="0.2">
      <c r="A82" s="27">
        <v>41</v>
      </c>
      <c r="B82" s="27" t="s">
        <v>75</v>
      </c>
      <c r="C82" s="27"/>
    </row>
    <row r="83" spans="1:3" ht="14.25" hidden="1" customHeight="1" x14ac:dyDescent="0.2">
      <c r="A83" s="27">
        <v>42</v>
      </c>
      <c r="B83" s="27" t="s">
        <v>76</v>
      </c>
      <c r="C83" s="27"/>
    </row>
    <row r="84" spans="1:3" ht="14.25" hidden="1" customHeight="1" x14ac:dyDescent="0.2">
      <c r="A84" s="27">
        <v>43</v>
      </c>
      <c r="B84" s="27" t="s">
        <v>77</v>
      </c>
      <c r="C84" s="27"/>
    </row>
    <row r="85" spans="1:3" ht="14.25" hidden="1" customHeight="1" x14ac:dyDescent="0.2">
      <c r="A85" s="27">
        <v>44</v>
      </c>
      <c r="B85" s="27" t="s">
        <v>78</v>
      </c>
      <c r="C85" s="27"/>
    </row>
    <row r="86" spans="1:3" ht="14.25" hidden="1" customHeight="1" x14ac:dyDescent="0.2">
      <c r="A86" s="27">
        <v>45</v>
      </c>
      <c r="B86" s="27" t="s">
        <v>79</v>
      </c>
      <c r="C86" s="27"/>
    </row>
    <row r="87" spans="1:3" ht="14.25" hidden="1" customHeight="1" x14ac:dyDescent="0.2">
      <c r="A87" s="27">
        <v>46</v>
      </c>
      <c r="B87" s="27" t="s">
        <v>80</v>
      </c>
      <c r="C87" s="27"/>
    </row>
    <row r="88" spans="1:3" ht="14.25" hidden="1" customHeight="1" x14ac:dyDescent="0.2">
      <c r="A88" s="27">
        <v>47</v>
      </c>
      <c r="B88" s="27" t="s">
        <v>81</v>
      </c>
      <c r="C88" s="27"/>
    </row>
    <row r="89" spans="1:3" ht="14.25" hidden="1" customHeight="1" x14ac:dyDescent="0.2">
      <c r="A89" s="27">
        <v>48</v>
      </c>
      <c r="B89" s="27" t="s">
        <v>82</v>
      </c>
      <c r="C89" s="27"/>
    </row>
    <row r="90" spans="1:3" ht="14.25" hidden="1" customHeight="1" x14ac:dyDescent="0.2">
      <c r="A90" s="27">
        <v>49</v>
      </c>
      <c r="B90" s="27" t="s">
        <v>83</v>
      </c>
      <c r="C90" s="27"/>
    </row>
    <row r="91" spans="1:3" ht="14.25" hidden="1" customHeight="1" x14ac:dyDescent="0.2">
      <c r="A91" s="27">
        <v>50</v>
      </c>
      <c r="B91" s="27" t="s">
        <v>84</v>
      </c>
      <c r="C91" s="27"/>
    </row>
    <row r="92" spans="1:3" ht="14.25" hidden="1" customHeight="1" x14ac:dyDescent="0.2">
      <c r="A92" s="27">
        <v>51</v>
      </c>
      <c r="B92" s="27" t="s">
        <v>85</v>
      </c>
      <c r="C92" s="27"/>
    </row>
    <row r="93" spans="1:3" ht="14.25" hidden="1" customHeight="1" x14ac:dyDescent="0.2">
      <c r="A93" s="27">
        <v>52</v>
      </c>
      <c r="B93" s="27" t="s">
        <v>86</v>
      </c>
      <c r="C93" s="27"/>
    </row>
    <row r="94" spans="1:3" ht="14.25" hidden="1" customHeight="1" x14ac:dyDescent="0.2">
      <c r="A94" s="27">
        <v>53</v>
      </c>
      <c r="B94" s="27" t="s">
        <v>87</v>
      </c>
      <c r="C94" s="27"/>
    </row>
    <row r="95" spans="1:3" ht="14.25" hidden="1" customHeight="1" x14ac:dyDescent="0.2">
      <c r="A95" s="27">
        <v>54</v>
      </c>
      <c r="B95" s="27" t="s">
        <v>88</v>
      </c>
      <c r="C95" s="27"/>
    </row>
    <row r="96" spans="1:3" ht="14.25" hidden="1" customHeight="1" x14ac:dyDescent="0.2">
      <c r="A96" s="27">
        <v>55</v>
      </c>
      <c r="B96" s="27" t="s">
        <v>89</v>
      </c>
      <c r="C96" s="27"/>
    </row>
    <row r="97" spans="1:3" ht="14.25" hidden="1" customHeight="1" x14ac:dyDescent="0.2">
      <c r="A97" s="27">
        <v>56</v>
      </c>
      <c r="B97" s="27" t="s">
        <v>90</v>
      </c>
      <c r="C97" s="27"/>
    </row>
    <row r="98" spans="1:3" ht="14.25" hidden="1" customHeight="1" x14ac:dyDescent="0.2">
      <c r="A98" s="27">
        <v>57</v>
      </c>
      <c r="B98" s="27" t="s">
        <v>91</v>
      </c>
      <c r="C98" s="27"/>
    </row>
    <row r="99" spans="1:3" ht="14.25" hidden="1" customHeight="1" x14ac:dyDescent="0.2">
      <c r="A99" s="27">
        <v>58</v>
      </c>
      <c r="B99" s="27" t="s">
        <v>92</v>
      </c>
      <c r="C99" s="27"/>
    </row>
    <row r="100" spans="1:3" ht="14.25" hidden="1" customHeight="1" x14ac:dyDescent="0.2">
      <c r="A100" s="27">
        <v>59</v>
      </c>
      <c r="B100" s="27" t="s">
        <v>93</v>
      </c>
      <c r="C100" s="27"/>
    </row>
    <row r="101" spans="1:3" ht="14.25" hidden="1" customHeight="1" x14ac:dyDescent="0.2">
      <c r="A101" s="27">
        <v>60</v>
      </c>
      <c r="B101" s="27" t="s">
        <v>94</v>
      </c>
      <c r="C101" s="27"/>
    </row>
    <row r="102" spans="1:3" ht="14.25" hidden="1" customHeight="1" x14ac:dyDescent="0.2">
      <c r="A102" s="27">
        <v>61</v>
      </c>
      <c r="B102" s="27" t="s">
        <v>95</v>
      </c>
      <c r="C102" s="27"/>
    </row>
    <row r="103" spans="1:3" ht="14.25" hidden="1" customHeight="1" x14ac:dyDescent="0.2">
      <c r="A103" s="27">
        <v>62</v>
      </c>
      <c r="B103" s="27" t="s">
        <v>96</v>
      </c>
      <c r="C103" s="27"/>
    </row>
    <row r="104" spans="1:3" ht="14.25" hidden="1" customHeight="1" x14ac:dyDescent="0.2">
      <c r="A104" s="27">
        <v>63</v>
      </c>
      <c r="B104" s="27" t="s">
        <v>97</v>
      </c>
      <c r="C104" s="27"/>
    </row>
    <row r="105" spans="1:3" ht="14.25" hidden="1" customHeight="1" x14ac:dyDescent="0.2">
      <c r="A105" s="27">
        <v>64</v>
      </c>
      <c r="B105" s="27" t="s">
        <v>98</v>
      </c>
      <c r="C105" s="27"/>
    </row>
    <row r="106" spans="1:3" ht="14.25" hidden="1" customHeight="1" x14ac:dyDescent="0.2">
      <c r="A106" s="27">
        <v>65</v>
      </c>
      <c r="B106" s="27" t="s">
        <v>99</v>
      </c>
      <c r="C106" s="27"/>
    </row>
    <row r="107" spans="1:3" ht="0.75" hidden="1" customHeight="1" x14ac:dyDescent="0.2">
      <c r="A107" s="27">
        <v>66</v>
      </c>
      <c r="B107" s="27" t="s">
        <v>100</v>
      </c>
      <c r="C107" s="27"/>
    </row>
    <row r="108" spans="1:3" ht="14.25" hidden="1" customHeight="1" x14ac:dyDescent="0.2">
      <c r="A108" s="27">
        <v>67</v>
      </c>
      <c r="B108" s="27" t="s">
        <v>101</v>
      </c>
      <c r="C108" s="27"/>
    </row>
    <row r="109" spans="1:3" ht="14.25" hidden="1" customHeight="1" x14ac:dyDescent="0.2">
      <c r="A109" s="27">
        <v>68</v>
      </c>
      <c r="B109" s="27" t="s">
        <v>102</v>
      </c>
      <c r="C109" s="27"/>
    </row>
    <row r="110" spans="1:3" ht="14.25" hidden="1" customHeight="1" x14ac:dyDescent="0.2">
      <c r="A110" s="27">
        <v>69</v>
      </c>
      <c r="B110" s="27" t="s">
        <v>103</v>
      </c>
      <c r="C110" s="27"/>
    </row>
    <row r="111" spans="1:3" ht="14.25" hidden="1" customHeight="1" x14ac:dyDescent="0.2">
      <c r="A111" s="27">
        <v>70</v>
      </c>
      <c r="B111" s="27" t="s">
        <v>104</v>
      </c>
      <c r="C111" s="27"/>
    </row>
    <row r="112" spans="1:3" ht="14.25" hidden="1" customHeight="1" x14ac:dyDescent="0.2">
      <c r="A112" s="27">
        <v>71</v>
      </c>
      <c r="B112" s="27" t="s">
        <v>105</v>
      </c>
      <c r="C112" s="27"/>
    </row>
    <row r="113" spans="1:3" ht="14.25" hidden="1" customHeight="1" x14ac:dyDescent="0.2">
      <c r="A113" s="27">
        <v>72</v>
      </c>
      <c r="B113" s="27" t="s">
        <v>106</v>
      </c>
      <c r="C113" s="27"/>
    </row>
    <row r="114" spans="1:3" ht="14.25" hidden="1" customHeight="1" x14ac:dyDescent="0.2">
      <c r="A114" s="27">
        <v>73</v>
      </c>
      <c r="B114" s="27" t="s">
        <v>107</v>
      </c>
      <c r="C114" s="27"/>
    </row>
    <row r="115" spans="1:3" ht="14.25" hidden="1" customHeight="1" x14ac:dyDescent="0.2">
      <c r="A115" s="27">
        <v>74</v>
      </c>
      <c r="B115" s="27" t="s">
        <v>108</v>
      </c>
      <c r="C115" s="27"/>
    </row>
    <row r="116" spans="1:3" ht="14.25" hidden="1" customHeight="1" x14ac:dyDescent="0.2">
      <c r="A116" s="27">
        <v>75</v>
      </c>
      <c r="B116" s="27" t="s">
        <v>109</v>
      </c>
      <c r="C116" s="27"/>
    </row>
    <row r="117" spans="1:3" ht="14.25" hidden="1" customHeight="1" x14ac:dyDescent="0.2">
      <c r="A117" s="27">
        <v>76</v>
      </c>
      <c r="B117" s="27" t="s">
        <v>110</v>
      </c>
      <c r="C117" s="27"/>
    </row>
    <row r="118" spans="1:3" ht="14.25" hidden="1" customHeight="1" x14ac:dyDescent="0.2">
      <c r="A118" s="27">
        <v>77</v>
      </c>
      <c r="B118" s="27" t="s">
        <v>111</v>
      </c>
      <c r="C118" s="27"/>
    </row>
    <row r="119" spans="1:3" ht="14.25" hidden="1" customHeight="1" x14ac:dyDescent="0.2">
      <c r="A119" s="27">
        <v>78</v>
      </c>
      <c r="B119" s="27" t="s">
        <v>112</v>
      </c>
      <c r="C119" s="27"/>
    </row>
    <row r="120" spans="1:3" ht="14.25" hidden="1" customHeight="1" x14ac:dyDescent="0.2">
      <c r="A120" s="27">
        <v>79</v>
      </c>
      <c r="B120" s="27" t="s">
        <v>113</v>
      </c>
      <c r="C120" s="27"/>
    </row>
    <row r="121" spans="1:3" ht="14.25" hidden="1" customHeight="1" x14ac:dyDescent="0.2">
      <c r="A121" s="27">
        <v>80</v>
      </c>
      <c r="B121" s="27" t="s">
        <v>114</v>
      </c>
      <c r="C121" s="27"/>
    </row>
    <row r="122" spans="1:3" ht="7.5" hidden="1" customHeight="1" x14ac:dyDescent="0.2">
      <c r="A122" s="27">
        <v>81</v>
      </c>
      <c r="B122" s="27" t="s">
        <v>115</v>
      </c>
      <c r="C122" s="27"/>
    </row>
    <row r="123" spans="1:3" ht="14.25" hidden="1" customHeight="1" x14ac:dyDescent="0.2">
      <c r="A123" s="27">
        <v>82</v>
      </c>
      <c r="B123" s="27" t="s">
        <v>116</v>
      </c>
      <c r="C123" s="27"/>
    </row>
    <row r="124" spans="1:3" ht="14.25" hidden="1" customHeight="1" x14ac:dyDescent="0.2">
      <c r="A124" s="27">
        <v>83</v>
      </c>
      <c r="B124" s="27" t="s">
        <v>117</v>
      </c>
      <c r="C124" s="27"/>
    </row>
    <row r="125" spans="1:3" ht="14.25" hidden="1" customHeight="1" x14ac:dyDescent="0.2">
      <c r="A125" s="27">
        <v>84</v>
      </c>
      <c r="B125" s="27" t="s">
        <v>118</v>
      </c>
      <c r="C125" s="27"/>
    </row>
    <row r="126" spans="1:3" ht="14.25" hidden="1" customHeight="1" x14ac:dyDescent="0.2">
      <c r="A126" s="27">
        <v>85</v>
      </c>
      <c r="B126" s="27" t="s">
        <v>119</v>
      </c>
      <c r="C126" s="27"/>
    </row>
    <row r="127" spans="1:3" ht="14.25" hidden="1" customHeight="1" x14ac:dyDescent="0.2">
      <c r="A127" s="27">
        <v>86</v>
      </c>
      <c r="B127" s="27" t="s">
        <v>120</v>
      </c>
      <c r="C127" s="27"/>
    </row>
    <row r="128" spans="1:3" ht="14.25" hidden="1" customHeight="1" x14ac:dyDescent="0.2">
      <c r="A128" s="27">
        <v>87</v>
      </c>
      <c r="B128" s="27" t="s">
        <v>121</v>
      </c>
      <c r="C128" s="27"/>
    </row>
    <row r="129" spans="1:3" ht="14.25" hidden="1" customHeight="1" x14ac:dyDescent="0.2">
      <c r="A129" s="27">
        <v>88</v>
      </c>
      <c r="B129" s="27" t="s">
        <v>122</v>
      </c>
      <c r="C129" s="27"/>
    </row>
    <row r="130" spans="1:3" ht="14.25" hidden="1" customHeight="1" x14ac:dyDescent="0.2">
      <c r="A130" s="27">
        <v>89</v>
      </c>
      <c r="B130" s="27" t="s">
        <v>123</v>
      </c>
      <c r="C130" s="27"/>
    </row>
    <row r="131" spans="1:3" ht="14.25" hidden="1" customHeight="1" x14ac:dyDescent="0.2">
      <c r="A131" s="27">
        <v>90</v>
      </c>
      <c r="B131" s="27" t="s">
        <v>124</v>
      </c>
      <c r="C131" s="27"/>
    </row>
    <row r="132" spans="1:3" ht="14.25" hidden="1" customHeight="1" x14ac:dyDescent="0.2">
      <c r="A132" s="27">
        <v>91</v>
      </c>
      <c r="B132" s="27" t="s">
        <v>125</v>
      </c>
      <c r="C132" s="27"/>
    </row>
    <row r="133" spans="1:3" ht="14.25" hidden="1" customHeight="1" x14ac:dyDescent="0.2">
      <c r="A133" s="27">
        <v>92</v>
      </c>
      <c r="B133" s="27" t="s">
        <v>126</v>
      </c>
      <c r="C133" s="27"/>
    </row>
    <row r="134" spans="1:3" ht="14.25" hidden="1" customHeight="1" x14ac:dyDescent="0.2">
      <c r="A134" s="27">
        <v>93</v>
      </c>
      <c r="B134" s="27" t="s">
        <v>127</v>
      </c>
      <c r="C134" s="27"/>
    </row>
    <row r="135" spans="1:3" ht="14.25" hidden="1" customHeight="1" x14ac:dyDescent="0.2">
      <c r="A135" s="27">
        <v>94</v>
      </c>
      <c r="B135" s="27" t="s">
        <v>26</v>
      </c>
      <c r="C135" s="27"/>
    </row>
    <row r="136" spans="1:3" ht="14.25" hidden="1" customHeight="1" x14ac:dyDescent="0.2">
      <c r="A136" s="27">
        <v>95</v>
      </c>
      <c r="B136" s="27" t="s">
        <v>128</v>
      </c>
      <c r="C136" s="27"/>
    </row>
    <row r="137" spans="1:3" ht="14.25" hidden="1" customHeight="1" x14ac:dyDescent="0.2">
      <c r="A137" s="27">
        <v>96</v>
      </c>
      <c r="B137" s="27" t="s">
        <v>129</v>
      </c>
      <c r="C137" s="27"/>
    </row>
    <row r="138" spans="1:3" ht="14.25" hidden="1" customHeight="1" x14ac:dyDescent="0.2">
      <c r="A138" s="27">
        <v>97</v>
      </c>
      <c r="B138" s="27" t="s">
        <v>130</v>
      </c>
      <c r="C138" s="27"/>
    </row>
    <row r="139" spans="1:3" ht="57.75" hidden="1" customHeight="1" x14ac:dyDescent="0.2">
      <c r="A139" s="27">
        <v>98</v>
      </c>
      <c r="B139" s="27" t="s">
        <v>131</v>
      </c>
      <c r="C139" s="27"/>
    </row>
    <row r="140" spans="1:3" ht="61.5" hidden="1" customHeight="1" x14ac:dyDescent="0.2">
      <c r="A140" s="27">
        <v>99</v>
      </c>
      <c r="B140" s="27" t="s">
        <v>132</v>
      </c>
      <c r="C140" s="27"/>
    </row>
    <row r="141" spans="1:3" ht="23.25" hidden="1" customHeight="1" x14ac:dyDescent="0.2">
      <c r="A141" s="27">
        <v>100</v>
      </c>
      <c r="B141" s="27" t="s">
        <v>30</v>
      </c>
      <c r="C141" s="27"/>
    </row>
    <row r="142" spans="1:3" ht="37.5" hidden="1" customHeight="1" x14ac:dyDescent="0.2"/>
  </sheetData>
  <sheetProtection password="8C55" sheet="1" formatCells="0" formatColumns="0" formatRows="0" insertColumns="0" insertRows="0" insertHyperlinks="0" deleteColumns="0" deleteRows="0" sort="0" autoFilter="0" pivotTables="0"/>
  <mergeCells count="90">
    <mergeCell ref="A19:Z19"/>
    <mergeCell ref="A26:Z26"/>
    <mergeCell ref="A27:Z27"/>
    <mergeCell ref="A28:Z28"/>
    <mergeCell ref="A20:Z20"/>
    <mergeCell ref="A21:Z21"/>
    <mergeCell ref="A22:Z22"/>
    <mergeCell ref="A23:Z23"/>
    <mergeCell ref="A24:Z24"/>
    <mergeCell ref="A25:Z25"/>
    <mergeCell ref="T34:AC35"/>
    <mergeCell ref="AD34:AP35"/>
    <mergeCell ref="T37:AC37"/>
    <mergeCell ref="AD37:AP37"/>
    <mergeCell ref="C36:S36"/>
    <mergeCell ref="A14:Z14"/>
    <mergeCell ref="A15:Z15"/>
    <mergeCell ref="A16:Z16"/>
    <mergeCell ref="A17:Z17"/>
    <mergeCell ref="A18:Z18"/>
    <mergeCell ref="A38:D40"/>
    <mergeCell ref="A34:B37"/>
    <mergeCell ref="C37:S37"/>
    <mergeCell ref="C34:S35"/>
    <mergeCell ref="AS34:BH37"/>
    <mergeCell ref="T36:AC36"/>
    <mergeCell ref="AD36:AP36"/>
    <mergeCell ref="S39:AC40"/>
    <mergeCell ref="AD39:AJ40"/>
    <mergeCell ref="E39:R40"/>
    <mergeCell ref="S38:AC38"/>
    <mergeCell ref="E38:R38"/>
    <mergeCell ref="AD26:BH26"/>
    <mergeCell ref="AD27:BH27"/>
    <mergeCell ref="AD28:BH28"/>
    <mergeCell ref="AJ30:BH30"/>
    <mergeCell ref="A32:AI32"/>
    <mergeCell ref="AJ32:BH32"/>
    <mergeCell ref="A29:BH29"/>
    <mergeCell ref="AD38:AJ38"/>
    <mergeCell ref="AD8:BH9"/>
    <mergeCell ref="AD10:BH13"/>
    <mergeCell ref="AJ31:BH31"/>
    <mergeCell ref="AD19:BH19"/>
    <mergeCell ref="AA28:AC28"/>
    <mergeCell ref="AD14:BH14"/>
    <mergeCell ref="AD15:BH15"/>
    <mergeCell ref="AD16:BH16"/>
    <mergeCell ref="AD17:BH17"/>
    <mergeCell ref="AA27:AC27"/>
    <mergeCell ref="A31:AI31"/>
    <mergeCell ref="AD25:BH25"/>
    <mergeCell ref="A30:AI30"/>
    <mergeCell ref="AA25:AC25"/>
    <mergeCell ref="AD18:BH18"/>
    <mergeCell ref="AD20:BH20"/>
    <mergeCell ref="AA20:AC20"/>
    <mergeCell ref="AA23:AC23"/>
    <mergeCell ref="AA22:AC22"/>
    <mergeCell ref="AA21:AC21"/>
    <mergeCell ref="Y4:AB4"/>
    <mergeCell ref="AD24:BH24"/>
    <mergeCell ref="AA24:AC24"/>
    <mergeCell ref="AD21:BH21"/>
    <mergeCell ref="AD22:BH22"/>
    <mergeCell ref="AA26:AC26"/>
    <mergeCell ref="AD23:BH23"/>
    <mergeCell ref="AA19:AC19"/>
    <mergeCell ref="AA18:AC18"/>
    <mergeCell ref="AE4:AW4"/>
    <mergeCell ref="A6:I6"/>
    <mergeCell ref="Y1:BH2"/>
    <mergeCell ref="Y3:BH3"/>
    <mergeCell ref="B1:W1"/>
    <mergeCell ref="B2:W2"/>
    <mergeCell ref="AA15:AC15"/>
    <mergeCell ref="AJ6:AX6"/>
    <mergeCell ref="J6:X6"/>
    <mergeCell ref="AA8:AC13"/>
    <mergeCell ref="Y6:AI6"/>
    <mergeCell ref="Y5:BH5"/>
    <mergeCell ref="AA17:AC17"/>
    <mergeCell ref="AA14:AC14"/>
    <mergeCell ref="AA16:AC16"/>
    <mergeCell ref="BJ1:BK1"/>
    <mergeCell ref="A8:Z13"/>
    <mergeCell ref="B3:W3"/>
    <mergeCell ref="B4:W4"/>
    <mergeCell ref="B5:W5"/>
    <mergeCell ref="AY4:BH4"/>
  </mergeCells>
  <phoneticPr fontId="42" type="noConversion"/>
  <conditionalFormatting sqref="AJ32:BH32 AJ30:AJ31 A14:A28 AA14:AD28">
    <cfRule type="cellIs" dxfId="4" priority="2" stopIfTrue="1" operator="equal">
      <formula>0</formula>
    </cfRule>
  </conditionalFormatting>
  <printOptions horizontalCentered="1"/>
  <pageMargins left="0.39370078740157483" right="0.59055118110236227" top="0.39370078740157483" bottom="0.39370078740157483" header="0" footer="0"/>
  <pageSetup paperSize="11" scale="58"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4994" r:id="rId4" name="Spinner 2">
              <controlPr defaultSize="0" print="0" autoPict="0">
                <anchor moveWithCells="1" sizeWithCells="1">
                  <from>
                    <xdr:col>0</xdr:col>
                    <xdr:colOff>0</xdr:colOff>
                    <xdr:row>0</xdr:row>
                    <xdr:rowOff>0</xdr:rowOff>
                  </from>
                  <to>
                    <xdr:col>0</xdr:col>
                    <xdr:colOff>0</xdr:colOff>
                    <xdr:row>12</xdr:row>
                    <xdr:rowOff>57150</xdr:rowOff>
                  </to>
                </anchor>
              </controlPr>
            </control>
          </mc:Choice>
        </mc:AlternateContent>
        <mc:AlternateContent xmlns:mc="http://schemas.openxmlformats.org/markup-compatibility/2006">
          <mc:Choice Requires="x14">
            <control shapeId="84996" r:id="rId5" name="Spinner 4">
              <controlPr defaultSize="0" print="0" autoPict="0">
                <anchor moveWithCells="1" sizeWithCells="1">
                  <from>
                    <xdr:col>60</xdr:col>
                    <xdr:colOff>28575</xdr:colOff>
                    <xdr:row>2</xdr:row>
                    <xdr:rowOff>28575</xdr:rowOff>
                  </from>
                  <to>
                    <xdr:col>63</xdr:col>
                    <xdr:colOff>57150</xdr:colOff>
                    <xdr:row>7</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1"/>
  <dimension ref="A1:R90"/>
  <sheetViews>
    <sheetView workbookViewId="0">
      <pane xSplit="3" ySplit="3" topLeftCell="G16" activePane="bottomRight" state="frozen"/>
      <selection pane="topRight" activeCell="D1" sqref="D1"/>
      <selection pane="bottomLeft" activeCell="A4" sqref="A4"/>
      <selection pane="bottomRight" activeCell="D4" sqref="D4"/>
    </sheetView>
  </sheetViews>
  <sheetFormatPr defaultRowHeight="12.75" x14ac:dyDescent="0.2"/>
  <cols>
    <col min="1" max="1" width="5" style="167" customWidth="1"/>
    <col min="2" max="2" width="6.28515625" style="168" customWidth="1"/>
    <col min="3" max="3" width="19.140625" style="168" customWidth="1"/>
    <col min="4" max="4" width="0.28515625" style="169" hidden="1" customWidth="1"/>
    <col min="5" max="6" width="6.140625" style="169" hidden="1" customWidth="1"/>
    <col min="7" max="7" width="0.140625" style="169" customWidth="1"/>
    <col min="8" max="8" width="13.28515625" style="170" customWidth="1"/>
    <col min="9" max="9" width="10.7109375" style="170" customWidth="1"/>
    <col min="10" max="10" width="11.140625" style="170" customWidth="1"/>
    <col min="11" max="11" width="11.28515625" style="169" customWidth="1"/>
    <col min="12" max="12" width="0.140625" style="169" customWidth="1"/>
    <col min="13" max="13" width="13.5703125" style="165" hidden="1" customWidth="1"/>
    <col min="14" max="14" width="20" style="165" customWidth="1"/>
    <col min="15" max="15" width="0.140625" style="165" customWidth="1"/>
    <col min="16" max="16" width="17.42578125" style="165" customWidth="1"/>
    <col min="17" max="17" width="0.140625" style="165" customWidth="1"/>
    <col min="18" max="18" width="8" style="165" customWidth="1"/>
    <col min="19" max="16384" width="9.140625" style="165"/>
  </cols>
  <sheetData>
    <row r="1" spans="1:18" ht="33.75" customHeight="1" thickBot="1" x14ac:dyDescent="0.25">
      <c r="A1" s="869" t="s">
        <v>887</v>
      </c>
      <c r="B1" s="870"/>
      <c r="C1" s="870"/>
      <c r="D1" s="876" t="s">
        <v>811</v>
      </c>
      <c r="E1" s="876"/>
      <c r="F1" s="876"/>
      <c r="G1" s="876"/>
      <c r="H1" s="876"/>
      <c r="I1" s="876"/>
      <c r="J1" s="876"/>
      <c r="K1" s="876"/>
      <c r="L1" s="876"/>
      <c r="M1" s="876"/>
      <c r="N1" s="876"/>
      <c r="O1" s="876"/>
      <c r="P1" s="876"/>
      <c r="Q1" s="876"/>
      <c r="R1" s="876"/>
    </row>
    <row r="2" spans="1:18" s="166" customFormat="1" ht="24" customHeight="1" x14ac:dyDescent="0.2">
      <c r="A2" s="873" t="s">
        <v>181</v>
      </c>
      <c r="B2" s="873" t="s">
        <v>15</v>
      </c>
      <c r="C2" s="873" t="s">
        <v>16</v>
      </c>
      <c r="D2" s="875"/>
      <c r="E2" s="875"/>
      <c r="F2" s="875"/>
      <c r="G2" s="875"/>
      <c r="H2" s="871" t="s">
        <v>168</v>
      </c>
      <c r="I2" s="871" t="s">
        <v>171</v>
      </c>
      <c r="J2" s="871" t="s">
        <v>169</v>
      </c>
      <c r="K2" s="871" t="s">
        <v>170</v>
      </c>
      <c r="L2" s="871" t="s">
        <v>902</v>
      </c>
      <c r="M2" s="871" t="s">
        <v>903</v>
      </c>
      <c r="N2" s="871" t="s">
        <v>924</v>
      </c>
      <c r="O2" s="871" t="s">
        <v>808</v>
      </c>
      <c r="P2" s="877" t="s">
        <v>904</v>
      </c>
      <c r="Q2" s="878"/>
      <c r="R2" s="871" t="s">
        <v>810</v>
      </c>
    </row>
    <row r="3" spans="1:18" s="166" customFormat="1" ht="23.25" customHeight="1" thickBot="1" x14ac:dyDescent="0.25">
      <c r="A3" s="874"/>
      <c r="B3" s="874"/>
      <c r="C3" s="874"/>
      <c r="D3" s="226"/>
      <c r="E3" s="226"/>
      <c r="F3" s="226"/>
      <c r="G3" s="226"/>
      <c r="H3" s="872"/>
      <c r="I3" s="872"/>
      <c r="J3" s="872"/>
      <c r="K3" s="872"/>
      <c r="L3" s="872"/>
      <c r="M3" s="872"/>
      <c r="N3" s="872"/>
      <c r="O3" s="872"/>
      <c r="P3" s="879"/>
      <c r="Q3" s="880"/>
      <c r="R3" s="872"/>
    </row>
    <row r="4" spans="1:18" s="228" customFormat="1" ht="12" customHeight="1" x14ac:dyDescent="0.2">
      <c r="A4" s="264">
        <v>1</v>
      </c>
      <c r="B4" s="265">
        <v>1</v>
      </c>
      <c r="C4" s="266" t="s">
        <v>830</v>
      </c>
      <c r="D4" s="267"/>
      <c r="E4" s="267"/>
      <c r="F4" s="267"/>
      <c r="G4" s="267"/>
      <c r="H4" s="268" t="s">
        <v>819</v>
      </c>
      <c r="I4" s="268" t="s">
        <v>817</v>
      </c>
      <c r="J4" s="268" t="s">
        <v>910</v>
      </c>
      <c r="K4" s="269">
        <v>33657</v>
      </c>
      <c r="L4" s="389"/>
      <c r="M4" s="390"/>
      <c r="N4" s="227" t="s">
        <v>926</v>
      </c>
      <c r="O4" s="376"/>
      <c r="P4" s="379" t="s">
        <v>905</v>
      </c>
      <c r="Q4" s="380"/>
      <c r="R4" s="376">
        <v>23</v>
      </c>
    </row>
    <row r="5" spans="1:18" s="236" customFormat="1" ht="12" customHeight="1" x14ac:dyDescent="0.2">
      <c r="A5" s="264">
        <v>2</v>
      </c>
      <c r="B5" s="265">
        <v>2</v>
      </c>
      <c r="C5" s="266" t="s">
        <v>831</v>
      </c>
      <c r="D5" s="267"/>
      <c r="E5" s="267"/>
      <c r="F5" s="267"/>
      <c r="G5" s="267"/>
      <c r="H5" s="268" t="s">
        <v>832</v>
      </c>
      <c r="I5" s="268" t="s">
        <v>817</v>
      </c>
      <c r="J5" s="268" t="s">
        <v>910</v>
      </c>
      <c r="K5" s="269">
        <v>33658</v>
      </c>
      <c r="L5" s="391"/>
      <c r="M5" s="392"/>
      <c r="N5" s="235"/>
      <c r="O5" s="377"/>
      <c r="P5" s="381" t="s">
        <v>906</v>
      </c>
      <c r="Q5" s="382"/>
      <c r="R5" s="377">
        <v>24</v>
      </c>
    </row>
    <row r="6" spans="1:18" s="236" customFormat="1" ht="12" customHeight="1" thickBot="1" x14ac:dyDescent="0.25">
      <c r="A6" s="264">
        <v>3</v>
      </c>
      <c r="B6" s="265">
        <v>3</v>
      </c>
      <c r="C6" s="266" t="s">
        <v>833</v>
      </c>
      <c r="D6" s="267"/>
      <c r="E6" s="267"/>
      <c r="F6" s="267"/>
      <c r="G6" s="267"/>
      <c r="H6" s="268" t="s">
        <v>834</v>
      </c>
      <c r="I6" s="268" t="s">
        <v>835</v>
      </c>
      <c r="J6" s="268" t="s">
        <v>910</v>
      </c>
      <c r="K6" s="269">
        <v>33659</v>
      </c>
      <c r="L6" s="391"/>
      <c r="M6" s="392"/>
      <c r="N6" s="235"/>
      <c r="O6" s="377"/>
      <c r="P6" s="381" t="s">
        <v>907</v>
      </c>
      <c r="Q6" s="382"/>
      <c r="R6" s="377">
        <v>25</v>
      </c>
    </row>
    <row r="7" spans="1:18" s="236" customFormat="1" ht="12" customHeight="1" thickBot="1" x14ac:dyDescent="0.25">
      <c r="A7" s="264">
        <v>4</v>
      </c>
      <c r="B7" s="265">
        <v>4</v>
      </c>
      <c r="C7" s="266" t="s">
        <v>836</v>
      </c>
      <c r="D7" s="267"/>
      <c r="E7" s="267"/>
      <c r="F7" s="267"/>
      <c r="G7" s="267"/>
      <c r="H7" s="268" t="s">
        <v>837</v>
      </c>
      <c r="I7" s="268" t="s">
        <v>838</v>
      </c>
      <c r="J7" s="268" t="s">
        <v>910</v>
      </c>
      <c r="K7" s="269">
        <v>33660</v>
      </c>
      <c r="L7" s="391"/>
      <c r="M7" s="392"/>
      <c r="N7" s="235"/>
      <c r="O7" s="377"/>
      <c r="P7" s="381" t="s">
        <v>908</v>
      </c>
      <c r="Q7" s="382"/>
      <c r="R7" s="376">
        <v>26</v>
      </c>
    </row>
    <row r="8" spans="1:18" s="236" customFormat="1" ht="12" customHeight="1" x14ac:dyDescent="0.2">
      <c r="A8" s="264">
        <v>5</v>
      </c>
      <c r="B8" s="265">
        <v>5</v>
      </c>
      <c r="C8" s="266" t="s">
        <v>839</v>
      </c>
      <c r="D8" s="267"/>
      <c r="E8" s="267"/>
      <c r="F8" s="267"/>
      <c r="G8" s="267"/>
      <c r="H8" s="268" t="s">
        <v>840</v>
      </c>
      <c r="I8" s="268" t="s">
        <v>841</v>
      </c>
      <c r="J8" s="268" t="s">
        <v>910</v>
      </c>
      <c r="K8" s="269">
        <v>33661</v>
      </c>
      <c r="L8" s="391"/>
      <c r="M8" s="392"/>
      <c r="N8" s="235"/>
      <c r="O8" s="377"/>
      <c r="P8" s="379" t="s">
        <v>905</v>
      </c>
      <c r="Q8" s="380"/>
      <c r="R8" s="377">
        <v>27</v>
      </c>
    </row>
    <row r="9" spans="1:18" s="236" customFormat="1" ht="12" customHeight="1" thickBot="1" x14ac:dyDescent="0.25">
      <c r="A9" s="264">
        <v>6</v>
      </c>
      <c r="B9" s="265">
        <v>6</v>
      </c>
      <c r="C9" s="266" t="s">
        <v>842</v>
      </c>
      <c r="D9" s="267"/>
      <c r="E9" s="267"/>
      <c r="F9" s="267"/>
      <c r="G9" s="267"/>
      <c r="H9" s="268" t="s">
        <v>843</v>
      </c>
      <c r="I9" s="268" t="s">
        <v>844</v>
      </c>
      <c r="J9" s="268" t="s">
        <v>910</v>
      </c>
      <c r="K9" s="269">
        <v>33662</v>
      </c>
      <c r="L9" s="391"/>
      <c r="M9" s="392"/>
      <c r="N9" s="235"/>
      <c r="O9" s="377"/>
      <c r="P9" s="381" t="s">
        <v>906</v>
      </c>
      <c r="Q9" s="382"/>
      <c r="R9" s="377">
        <v>28</v>
      </c>
    </row>
    <row r="10" spans="1:18" s="236" customFormat="1" ht="12" customHeight="1" x14ac:dyDescent="0.2">
      <c r="A10" s="264">
        <v>7</v>
      </c>
      <c r="B10" s="265">
        <v>7</v>
      </c>
      <c r="C10" s="266" t="s">
        <v>845</v>
      </c>
      <c r="D10" s="267"/>
      <c r="E10" s="267"/>
      <c r="F10" s="267"/>
      <c r="G10" s="267"/>
      <c r="H10" s="268" t="s">
        <v>846</v>
      </c>
      <c r="I10" s="268" t="s">
        <v>847</v>
      </c>
      <c r="J10" s="268" t="s">
        <v>910</v>
      </c>
      <c r="K10" s="269">
        <v>33663</v>
      </c>
      <c r="L10" s="391"/>
      <c r="M10" s="392"/>
      <c r="N10" s="235"/>
      <c r="O10" s="377"/>
      <c r="P10" s="381" t="s">
        <v>907</v>
      </c>
      <c r="Q10" s="382"/>
      <c r="R10" s="376">
        <v>29</v>
      </c>
    </row>
    <row r="11" spans="1:18" s="236" customFormat="1" ht="12" customHeight="1" thickBot="1" x14ac:dyDescent="0.25">
      <c r="A11" s="264">
        <v>8</v>
      </c>
      <c r="B11" s="265">
        <v>8</v>
      </c>
      <c r="C11" s="266" t="s">
        <v>848</v>
      </c>
      <c r="D11" s="267"/>
      <c r="E11" s="267"/>
      <c r="F11" s="267"/>
      <c r="G11" s="267"/>
      <c r="H11" s="268" t="s">
        <v>820</v>
      </c>
      <c r="I11" s="268" t="s">
        <v>816</v>
      </c>
      <c r="J11" s="268" t="s">
        <v>910</v>
      </c>
      <c r="K11" s="269">
        <v>33664</v>
      </c>
      <c r="L11" s="391"/>
      <c r="M11" s="392"/>
      <c r="N11" s="235"/>
      <c r="O11" s="377"/>
      <c r="P11" s="381" t="s">
        <v>908</v>
      </c>
      <c r="Q11" s="382"/>
      <c r="R11" s="377">
        <v>30</v>
      </c>
    </row>
    <row r="12" spans="1:18" s="236" customFormat="1" ht="12" customHeight="1" thickBot="1" x14ac:dyDescent="0.25">
      <c r="A12" s="264">
        <v>9</v>
      </c>
      <c r="B12" s="265">
        <v>9</v>
      </c>
      <c r="C12" s="266" t="s">
        <v>849</v>
      </c>
      <c r="D12" s="267"/>
      <c r="E12" s="267"/>
      <c r="F12" s="267"/>
      <c r="G12" s="267"/>
      <c r="H12" s="268" t="s">
        <v>850</v>
      </c>
      <c r="I12" s="268" t="s">
        <v>851</v>
      </c>
      <c r="J12" s="268" t="s">
        <v>910</v>
      </c>
      <c r="K12" s="269">
        <v>33665</v>
      </c>
      <c r="L12" s="391"/>
      <c r="M12" s="392"/>
      <c r="N12" s="235"/>
      <c r="O12" s="377"/>
      <c r="P12" s="379" t="s">
        <v>905</v>
      </c>
      <c r="Q12" s="380"/>
      <c r="R12" s="377">
        <v>31</v>
      </c>
    </row>
    <row r="13" spans="1:18" s="236" customFormat="1" ht="12" customHeight="1" x14ac:dyDescent="0.2">
      <c r="A13" s="264">
        <v>10</v>
      </c>
      <c r="B13" s="265">
        <v>10</v>
      </c>
      <c r="C13" s="266" t="s">
        <v>852</v>
      </c>
      <c r="D13" s="267"/>
      <c r="E13" s="267"/>
      <c r="F13" s="267"/>
      <c r="G13" s="267"/>
      <c r="H13" s="268" t="s">
        <v>819</v>
      </c>
      <c r="I13" s="268" t="s">
        <v>853</v>
      </c>
      <c r="J13" s="268" t="s">
        <v>910</v>
      </c>
      <c r="K13" s="269">
        <v>33666</v>
      </c>
      <c r="L13" s="391"/>
      <c r="M13" s="392"/>
      <c r="N13" s="235"/>
      <c r="O13" s="377"/>
      <c r="P13" s="381" t="s">
        <v>906</v>
      </c>
      <c r="Q13" s="382"/>
      <c r="R13" s="376">
        <v>32</v>
      </c>
    </row>
    <row r="14" spans="1:18" s="236" customFormat="1" ht="12" customHeight="1" x14ac:dyDescent="0.2">
      <c r="A14" s="264">
        <v>11</v>
      </c>
      <c r="B14" s="265">
        <v>11</v>
      </c>
      <c r="C14" s="266" t="s">
        <v>854</v>
      </c>
      <c r="D14" s="267"/>
      <c r="E14" s="267"/>
      <c r="F14" s="267"/>
      <c r="G14" s="267"/>
      <c r="H14" s="268" t="s">
        <v>855</v>
      </c>
      <c r="I14" s="268" t="s">
        <v>856</v>
      </c>
      <c r="J14" s="268" t="s">
        <v>910</v>
      </c>
      <c r="K14" s="269">
        <v>33667</v>
      </c>
      <c r="L14" s="391"/>
      <c r="M14" s="392"/>
      <c r="N14" s="235"/>
      <c r="O14" s="377"/>
      <c r="P14" s="381" t="s">
        <v>907</v>
      </c>
      <c r="Q14" s="382"/>
      <c r="R14" s="377">
        <v>33</v>
      </c>
    </row>
    <row r="15" spans="1:18" s="236" customFormat="1" ht="12" customHeight="1" thickBot="1" x14ac:dyDescent="0.25">
      <c r="A15" s="264">
        <v>12</v>
      </c>
      <c r="B15" s="265">
        <v>12</v>
      </c>
      <c r="C15" s="266" t="s">
        <v>857</v>
      </c>
      <c r="D15" s="267"/>
      <c r="E15" s="267"/>
      <c r="F15" s="267"/>
      <c r="G15" s="267"/>
      <c r="H15" s="268" t="s">
        <v>858</v>
      </c>
      <c r="I15" s="268" t="s">
        <v>859</v>
      </c>
      <c r="J15" s="268" t="s">
        <v>910</v>
      </c>
      <c r="K15" s="269">
        <v>33668</v>
      </c>
      <c r="L15" s="391"/>
      <c r="M15" s="392"/>
      <c r="N15" s="235"/>
      <c r="O15" s="377"/>
      <c r="P15" s="381" t="s">
        <v>908</v>
      </c>
      <c r="Q15" s="382"/>
      <c r="R15" s="377">
        <v>34</v>
      </c>
    </row>
    <row r="16" spans="1:18" s="236" customFormat="1" ht="12" customHeight="1" x14ac:dyDescent="0.2">
      <c r="A16" s="264">
        <v>13</v>
      </c>
      <c r="B16" s="265">
        <v>13</v>
      </c>
      <c r="C16" s="266" t="s">
        <v>860</v>
      </c>
      <c r="D16" s="267"/>
      <c r="E16" s="267"/>
      <c r="F16" s="267"/>
      <c r="G16" s="267"/>
      <c r="H16" s="268" t="s">
        <v>815</v>
      </c>
      <c r="I16" s="268" t="s">
        <v>818</v>
      </c>
      <c r="J16" s="268" t="s">
        <v>910</v>
      </c>
      <c r="K16" s="269">
        <v>33669</v>
      </c>
      <c r="L16" s="391"/>
      <c r="M16" s="392"/>
      <c r="N16" s="235"/>
      <c r="O16" s="377"/>
      <c r="P16" s="379" t="s">
        <v>905</v>
      </c>
      <c r="Q16" s="380"/>
      <c r="R16" s="376">
        <v>35</v>
      </c>
    </row>
    <row r="17" spans="1:18" s="236" customFormat="1" ht="12" customHeight="1" x14ac:dyDescent="0.2">
      <c r="A17" s="264">
        <v>14</v>
      </c>
      <c r="B17" s="265">
        <v>14</v>
      </c>
      <c r="C17" s="266" t="s">
        <v>861</v>
      </c>
      <c r="D17" s="267"/>
      <c r="E17" s="267"/>
      <c r="F17" s="267"/>
      <c r="G17" s="267"/>
      <c r="H17" s="268" t="s">
        <v>862</v>
      </c>
      <c r="I17" s="268" t="s">
        <v>863</v>
      </c>
      <c r="J17" s="268" t="s">
        <v>910</v>
      </c>
      <c r="K17" s="269">
        <v>33670</v>
      </c>
      <c r="L17" s="391"/>
      <c r="M17" s="392"/>
      <c r="N17" s="235"/>
      <c r="O17" s="377"/>
      <c r="P17" s="381" t="s">
        <v>906</v>
      </c>
      <c r="Q17" s="382"/>
      <c r="R17" s="377">
        <v>36</v>
      </c>
    </row>
    <row r="18" spans="1:18" s="236" customFormat="1" ht="12" customHeight="1" thickBot="1" x14ac:dyDescent="0.25">
      <c r="A18" s="264">
        <v>15</v>
      </c>
      <c r="B18" s="265">
        <v>15</v>
      </c>
      <c r="C18" s="266" t="s">
        <v>864</v>
      </c>
      <c r="D18" s="267"/>
      <c r="E18" s="267"/>
      <c r="F18" s="267"/>
      <c r="G18" s="267"/>
      <c r="H18" s="268" t="s">
        <v>865</v>
      </c>
      <c r="I18" s="268" t="s">
        <v>817</v>
      </c>
      <c r="J18" s="268" t="s">
        <v>910</v>
      </c>
      <c r="K18" s="269">
        <v>33671</v>
      </c>
      <c r="L18" s="391"/>
      <c r="M18" s="392"/>
      <c r="N18" s="235"/>
      <c r="O18" s="377"/>
      <c r="P18" s="381" t="s">
        <v>907</v>
      </c>
      <c r="Q18" s="382"/>
      <c r="R18" s="377">
        <v>37</v>
      </c>
    </row>
    <row r="19" spans="1:18" s="236" customFormat="1" ht="12" customHeight="1" thickBot="1" x14ac:dyDescent="0.25">
      <c r="A19" s="264">
        <v>16</v>
      </c>
      <c r="B19" s="265">
        <v>16</v>
      </c>
      <c r="C19" s="266" t="s">
        <v>830</v>
      </c>
      <c r="D19" s="232"/>
      <c r="E19" s="232"/>
      <c r="F19" s="232"/>
      <c r="G19" s="232"/>
      <c r="H19" s="268" t="s">
        <v>819</v>
      </c>
      <c r="I19" s="268" t="s">
        <v>817</v>
      </c>
      <c r="J19" s="268" t="s">
        <v>910</v>
      </c>
      <c r="K19" s="269">
        <v>33672</v>
      </c>
      <c r="L19" s="391"/>
      <c r="M19" s="392"/>
      <c r="N19" s="235"/>
      <c r="O19" s="377"/>
      <c r="P19" s="381" t="s">
        <v>908</v>
      </c>
      <c r="Q19" s="382"/>
      <c r="R19" s="376">
        <v>38</v>
      </c>
    </row>
    <row r="20" spans="1:18" s="236" customFormat="1" ht="12" customHeight="1" x14ac:dyDescent="0.2">
      <c r="A20" s="264">
        <v>17</v>
      </c>
      <c r="B20" s="265">
        <v>17</v>
      </c>
      <c r="C20" s="266" t="s">
        <v>831</v>
      </c>
      <c r="D20" s="232"/>
      <c r="E20" s="232"/>
      <c r="F20" s="232"/>
      <c r="G20" s="232"/>
      <c r="H20" s="268" t="s">
        <v>832</v>
      </c>
      <c r="I20" s="268" t="s">
        <v>817</v>
      </c>
      <c r="J20" s="268" t="s">
        <v>910</v>
      </c>
      <c r="K20" s="269">
        <v>33673</v>
      </c>
      <c r="L20" s="391"/>
      <c r="M20" s="392"/>
      <c r="N20" s="235"/>
      <c r="O20" s="377"/>
      <c r="P20" s="379" t="s">
        <v>905</v>
      </c>
      <c r="Q20" s="380"/>
      <c r="R20" s="377">
        <v>39</v>
      </c>
    </row>
    <row r="21" spans="1:18" s="236" customFormat="1" ht="12" customHeight="1" thickBot="1" x14ac:dyDescent="0.25">
      <c r="A21" s="264">
        <v>18</v>
      </c>
      <c r="B21" s="265">
        <v>18</v>
      </c>
      <c r="C21" s="266" t="s">
        <v>833</v>
      </c>
      <c r="D21" s="232"/>
      <c r="E21" s="232"/>
      <c r="F21" s="232"/>
      <c r="G21" s="232"/>
      <c r="H21" s="268" t="s">
        <v>834</v>
      </c>
      <c r="I21" s="268" t="s">
        <v>835</v>
      </c>
      <c r="J21" s="268" t="s">
        <v>910</v>
      </c>
      <c r="K21" s="269">
        <v>33674</v>
      </c>
      <c r="L21" s="391"/>
      <c r="M21" s="392"/>
      <c r="N21" s="235"/>
      <c r="O21" s="377"/>
      <c r="P21" s="381" t="s">
        <v>906</v>
      </c>
      <c r="Q21" s="382"/>
      <c r="R21" s="377">
        <v>40</v>
      </c>
    </row>
    <row r="22" spans="1:18" s="236" customFormat="1" ht="12" customHeight="1" x14ac:dyDescent="0.2">
      <c r="A22" s="264">
        <v>19</v>
      </c>
      <c r="B22" s="265">
        <v>19</v>
      </c>
      <c r="C22" s="266" t="s">
        <v>836</v>
      </c>
      <c r="D22" s="232"/>
      <c r="E22" s="232"/>
      <c r="F22" s="232"/>
      <c r="G22" s="232"/>
      <c r="H22" s="268" t="s">
        <v>837</v>
      </c>
      <c r="I22" s="268" t="s">
        <v>838</v>
      </c>
      <c r="J22" s="268" t="s">
        <v>910</v>
      </c>
      <c r="K22" s="269">
        <v>33675</v>
      </c>
      <c r="L22" s="391"/>
      <c r="M22" s="392"/>
      <c r="N22" s="235"/>
      <c r="O22" s="377"/>
      <c r="P22" s="381" t="s">
        <v>907</v>
      </c>
      <c r="Q22" s="382"/>
      <c r="R22" s="376">
        <v>41</v>
      </c>
    </row>
    <row r="23" spans="1:18" s="236" customFormat="1" ht="12" customHeight="1" thickBot="1" x14ac:dyDescent="0.25">
      <c r="A23" s="264">
        <v>20</v>
      </c>
      <c r="B23" s="265">
        <v>20</v>
      </c>
      <c r="C23" s="266" t="s">
        <v>839</v>
      </c>
      <c r="D23" s="232"/>
      <c r="E23" s="232"/>
      <c r="F23" s="232"/>
      <c r="G23" s="232"/>
      <c r="H23" s="268" t="s">
        <v>840</v>
      </c>
      <c r="I23" s="268" t="s">
        <v>841</v>
      </c>
      <c r="J23" s="268" t="s">
        <v>910</v>
      </c>
      <c r="K23" s="269">
        <v>33676</v>
      </c>
      <c r="L23" s="391"/>
      <c r="M23" s="392"/>
      <c r="N23" s="235"/>
      <c r="O23" s="377"/>
      <c r="P23" s="381" t="s">
        <v>908</v>
      </c>
      <c r="Q23" s="382"/>
      <c r="R23" s="377">
        <v>42</v>
      </c>
    </row>
    <row r="24" spans="1:18" s="236" customFormat="1" ht="12" customHeight="1" thickBot="1" x14ac:dyDescent="0.25">
      <c r="A24" s="264">
        <v>21</v>
      </c>
      <c r="B24" s="265">
        <v>21</v>
      </c>
      <c r="C24" s="266" t="s">
        <v>842</v>
      </c>
      <c r="D24" s="232"/>
      <c r="E24" s="232"/>
      <c r="F24" s="232"/>
      <c r="G24" s="232"/>
      <c r="H24" s="268" t="s">
        <v>843</v>
      </c>
      <c r="I24" s="268" t="s">
        <v>844</v>
      </c>
      <c r="J24" s="268" t="s">
        <v>910</v>
      </c>
      <c r="K24" s="269">
        <v>33677</v>
      </c>
      <c r="L24" s="391"/>
      <c r="M24" s="392"/>
      <c r="N24" s="235"/>
      <c r="O24" s="377"/>
      <c r="P24" s="379" t="s">
        <v>905</v>
      </c>
      <c r="Q24" s="380"/>
      <c r="R24" s="377">
        <v>43</v>
      </c>
    </row>
    <row r="25" spans="1:18" s="236" customFormat="1" ht="12" customHeight="1" x14ac:dyDescent="0.2">
      <c r="A25" s="264">
        <v>22</v>
      </c>
      <c r="B25" s="265">
        <v>22</v>
      </c>
      <c r="C25" s="266" t="s">
        <v>845</v>
      </c>
      <c r="D25" s="232"/>
      <c r="E25" s="232"/>
      <c r="F25" s="232"/>
      <c r="G25" s="232"/>
      <c r="H25" s="268" t="s">
        <v>846</v>
      </c>
      <c r="I25" s="268" t="s">
        <v>847</v>
      </c>
      <c r="J25" s="268" t="s">
        <v>910</v>
      </c>
      <c r="K25" s="269">
        <v>33678</v>
      </c>
      <c r="L25" s="391"/>
      <c r="M25" s="392"/>
      <c r="N25" s="235"/>
      <c r="O25" s="377"/>
      <c r="P25" s="381" t="s">
        <v>906</v>
      </c>
      <c r="Q25" s="382"/>
      <c r="R25" s="376">
        <v>44</v>
      </c>
    </row>
    <row r="26" spans="1:18" s="236" customFormat="1" ht="12" customHeight="1" x14ac:dyDescent="0.2">
      <c r="A26" s="264">
        <v>23</v>
      </c>
      <c r="B26" s="265">
        <v>23</v>
      </c>
      <c r="C26" s="266" t="s">
        <v>848</v>
      </c>
      <c r="D26" s="232"/>
      <c r="E26" s="232"/>
      <c r="F26" s="232"/>
      <c r="G26" s="232"/>
      <c r="H26" s="268" t="s">
        <v>820</v>
      </c>
      <c r="I26" s="268" t="s">
        <v>816</v>
      </c>
      <c r="J26" s="268" t="s">
        <v>910</v>
      </c>
      <c r="K26" s="269">
        <v>33679</v>
      </c>
      <c r="L26" s="391"/>
      <c r="M26" s="392"/>
      <c r="N26" s="235"/>
      <c r="O26" s="377"/>
      <c r="P26" s="381" t="s">
        <v>907</v>
      </c>
      <c r="Q26" s="382"/>
      <c r="R26" s="377">
        <v>45</v>
      </c>
    </row>
    <row r="27" spans="1:18" s="236" customFormat="1" ht="12" customHeight="1" thickBot="1" x14ac:dyDescent="0.25">
      <c r="A27" s="264">
        <v>24</v>
      </c>
      <c r="B27" s="265">
        <v>24</v>
      </c>
      <c r="C27" s="266" t="s">
        <v>849</v>
      </c>
      <c r="D27" s="232"/>
      <c r="E27" s="232"/>
      <c r="F27" s="232"/>
      <c r="G27" s="232"/>
      <c r="H27" s="268" t="s">
        <v>850</v>
      </c>
      <c r="I27" s="268" t="s">
        <v>851</v>
      </c>
      <c r="J27" s="268" t="s">
        <v>910</v>
      </c>
      <c r="K27" s="269">
        <v>33680</v>
      </c>
      <c r="L27" s="391"/>
      <c r="M27" s="392"/>
      <c r="N27" s="235"/>
      <c r="O27" s="377"/>
      <c r="P27" s="381" t="s">
        <v>908</v>
      </c>
      <c r="Q27" s="382"/>
      <c r="R27" s="377">
        <v>46</v>
      </c>
    </row>
    <row r="28" spans="1:18" s="236" customFormat="1" ht="12" customHeight="1" x14ac:dyDescent="0.2">
      <c r="A28" s="264">
        <v>25</v>
      </c>
      <c r="B28" s="265">
        <v>25</v>
      </c>
      <c r="C28" s="266" t="s">
        <v>852</v>
      </c>
      <c r="D28" s="232"/>
      <c r="E28" s="232"/>
      <c r="F28" s="232"/>
      <c r="G28" s="232"/>
      <c r="H28" s="268" t="s">
        <v>819</v>
      </c>
      <c r="I28" s="268" t="s">
        <v>853</v>
      </c>
      <c r="J28" s="268" t="s">
        <v>910</v>
      </c>
      <c r="K28" s="269">
        <v>33681</v>
      </c>
      <c r="L28" s="391"/>
      <c r="M28" s="392"/>
      <c r="N28" s="235"/>
      <c r="O28" s="377"/>
      <c r="P28" s="379" t="s">
        <v>905</v>
      </c>
      <c r="Q28" s="380"/>
      <c r="R28" s="376">
        <v>47</v>
      </c>
    </row>
    <row r="29" spans="1:18" s="236" customFormat="1" ht="12" customHeight="1" x14ac:dyDescent="0.2">
      <c r="A29" s="264">
        <v>26</v>
      </c>
      <c r="B29" s="265">
        <v>26</v>
      </c>
      <c r="C29" s="266" t="s">
        <v>854</v>
      </c>
      <c r="D29" s="232"/>
      <c r="E29" s="232"/>
      <c r="F29" s="232"/>
      <c r="G29" s="232"/>
      <c r="H29" s="268" t="s">
        <v>855</v>
      </c>
      <c r="I29" s="268" t="s">
        <v>856</v>
      </c>
      <c r="J29" s="268" t="s">
        <v>910</v>
      </c>
      <c r="K29" s="269">
        <v>33682</v>
      </c>
      <c r="L29" s="391"/>
      <c r="M29" s="392"/>
      <c r="N29" s="235"/>
      <c r="O29" s="377"/>
      <c r="P29" s="381" t="s">
        <v>906</v>
      </c>
      <c r="Q29" s="382"/>
      <c r="R29" s="377">
        <v>48</v>
      </c>
    </row>
    <row r="30" spans="1:18" s="236" customFormat="1" ht="12" customHeight="1" thickBot="1" x14ac:dyDescent="0.25">
      <c r="A30" s="264">
        <v>27</v>
      </c>
      <c r="B30" s="265">
        <v>27</v>
      </c>
      <c r="C30" s="266" t="s">
        <v>857</v>
      </c>
      <c r="D30" s="232"/>
      <c r="E30" s="232"/>
      <c r="F30" s="232"/>
      <c r="G30" s="232"/>
      <c r="H30" s="268" t="s">
        <v>858</v>
      </c>
      <c r="I30" s="268" t="s">
        <v>859</v>
      </c>
      <c r="J30" s="268" t="s">
        <v>910</v>
      </c>
      <c r="K30" s="269">
        <v>33683</v>
      </c>
      <c r="L30" s="391"/>
      <c r="M30" s="392"/>
      <c r="N30" s="235"/>
      <c r="O30" s="377"/>
      <c r="P30" s="381" t="s">
        <v>907</v>
      </c>
      <c r="Q30" s="382"/>
      <c r="R30" s="377">
        <v>49</v>
      </c>
    </row>
    <row r="31" spans="1:18" s="236" customFormat="1" ht="12" customHeight="1" thickBot="1" x14ac:dyDescent="0.25">
      <c r="A31" s="264">
        <v>28</v>
      </c>
      <c r="B31" s="265">
        <v>28</v>
      </c>
      <c r="C31" s="266" t="s">
        <v>860</v>
      </c>
      <c r="D31" s="232"/>
      <c r="E31" s="232"/>
      <c r="F31" s="232"/>
      <c r="G31" s="232"/>
      <c r="H31" s="268" t="s">
        <v>815</v>
      </c>
      <c r="I31" s="268" t="s">
        <v>818</v>
      </c>
      <c r="J31" s="268" t="s">
        <v>910</v>
      </c>
      <c r="K31" s="269">
        <v>33684</v>
      </c>
      <c r="L31" s="391"/>
      <c r="M31" s="392"/>
      <c r="N31" s="235"/>
      <c r="O31" s="377"/>
      <c r="P31" s="381" t="s">
        <v>908</v>
      </c>
      <c r="Q31" s="382"/>
      <c r="R31" s="376">
        <v>50</v>
      </c>
    </row>
    <row r="32" spans="1:18" s="236" customFormat="1" ht="12" customHeight="1" x14ac:dyDescent="0.2">
      <c r="A32" s="264">
        <v>29</v>
      </c>
      <c r="B32" s="265">
        <v>29</v>
      </c>
      <c r="C32" s="266" t="s">
        <v>861</v>
      </c>
      <c r="D32" s="232"/>
      <c r="E32" s="232"/>
      <c r="F32" s="232"/>
      <c r="G32" s="232"/>
      <c r="H32" s="268" t="s">
        <v>862</v>
      </c>
      <c r="I32" s="268" t="s">
        <v>863</v>
      </c>
      <c r="J32" s="268" t="s">
        <v>910</v>
      </c>
      <c r="K32" s="269">
        <v>33685</v>
      </c>
      <c r="L32" s="391"/>
      <c r="M32" s="392"/>
      <c r="N32" s="235"/>
      <c r="O32" s="377"/>
      <c r="P32" s="379" t="s">
        <v>905</v>
      </c>
      <c r="Q32" s="380"/>
      <c r="R32" s="377">
        <v>51</v>
      </c>
    </row>
    <row r="33" spans="1:18" s="236" customFormat="1" ht="12" customHeight="1" x14ac:dyDescent="0.2">
      <c r="A33" s="264">
        <v>30</v>
      </c>
      <c r="B33" s="265">
        <v>30</v>
      </c>
      <c r="C33" s="266" t="s">
        <v>864</v>
      </c>
      <c r="D33" s="232"/>
      <c r="E33" s="232"/>
      <c r="F33" s="232"/>
      <c r="G33" s="232"/>
      <c r="H33" s="268" t="s">
        <v>865</v>
      </c>
      <c r="I33" s="268" t="s">
        <v>817</v>
      </c>
      <c r="J33" s="268" t="s">
        <v>910</v>
      </c>
      <c r="K33" s="269">
        <v>33686</v>
      </c>
      <c r="L33" s="391"/>
      <c r="M33" s="392"/>
      <c r="N33" s="235"/>
      <c r="O33" s="377"/>
      <c r="P33" s="381" t="s">
        <v>906</v>
      </c>
      <c r="Q33" s="382"/>
      <c r="R33" s="377">
        <v>52</v>
      </c>
    </row>
    <row r="34" spans="1:18" s="236" customFormat="1" ht="12" customHeight="1" x14ac:dyDescent="0.2">
      <c r="A34" s="264"/>
      <c r="B34" s="230"/>
      <c r="C34" s="231"/>
      <c r="D34" s="232"/>
      <c r="E34" s="232"/>
      <c r="F34" s="232"/>
      <c r="G34" s="232"/>
      <c r="H34" s="233"/>
      <c r="I34" s="233"/>
      <c r="J34" s="233"/>
      <c r="K34" s="234"/>
      <c r="L34" s="391"/>
      <c r="M34" s="392"/>
      <c r="N34" s="235"/>
      <c r="O34" s="377"/>
      <c r="P34" s="381"/>
      <c r="Q34" s="382"/>
      <c r="R34" s="377"/>
    </row>
    <row r="35" spans="1:18" s="236" customFormat="1" ht="12" customHeight="1" x14ac:dyDescent="0.2">
      <c r="A35" s="264"/>
      <c r="B35" s="230"/>
      <c r="C35" s="231"/>
      <c r="D35" s="232"/>
      <c r="E35" s="232"/>
      <c r="F35" s="232"/>
      <c r="G35" s="232"/>
      <c r="H35" s="233"/>
      <c r="I35" s="233"/>
      <c r="J35" s="233"/>
      <c r="K35" s="234"/>
      <c r="L35" s="391"/>
      <c r="M35" s="392"/>
      <c r="N35" s="235"/>
      <c r="O35" s="377"/>
      <c r="P35" s="381"/>
      <c r="Q35" s="382"/>
      <c r="R35" s="377"/>
    </row>
    <row r="36" spans="1:18" s="236" customFormat="1" ht="12" customHeight="1" x14ac:dyDescent="0.2">
      <c r="A36" s="264"/>
      <c r="B36" s="230"/>
      <c r="C36" s="231"/>
      <c r="D36" s="232"/>
      <c r="E36" s="232"/>
      <c r="F36" s="232"/>
      <c r="G36" s="232"/>
      <c r="H36" s="233"/>
      <c r="I36" s="233"/>
      <c r="J36" s="233"/>
      <c r="K36" s="234"/>
      <c r="L36" s="391"/>
      <c r="M36" s="392"/>
      <c r="N36" s="235"/>
      <c r="O36" s="377"/>
      <c r="P36" s="381"/>
      <c r="Q36" s="382"/>
      <c r="R36" s="377"/>
    </row>
    <row r="37" spans="1:18" s="236" customFormat="1" ht="12" customHeight="1" x14ac:dyDescent="0.2">
      <c r="A37" s="229"/>
      <c r="B37" s="230"/>
      <c r="C37" s="231"/>
      <c r="D37" s="232"/>
      <c r="E37" s="232"/>
      <c r="F37" s="232"/>
      <c r="G37" s="232"/>
      <c r="H37" s="233"/>
      <c r="I37" s="233"/>
      <c r="J37" s="233"/>
      <c r="K37" s="234"/>
      <c r="L37" s="391"/>
      <c r="M37" s="392"/>
      <c r="N37" s="235"/>
      <c r="O37" s="377"/>
      <c r="P37" s="381"/>
      <c r="Q37" s="382"/>
      <c r="R37" s="377"/>
    </row>
    <row r="38" spans="1:18" s="236" customFormat="1" ht="12" customHeight="1" x14ac:dyDescent="0.2">
      <c r="A38" s="229"/>
      <c r="B38" s="230"/>
      <c r="C38" s="231"/>
      <c r="D38" s="232"/>
      <c r="E38" s="232"/>
      <c r="F38" s="232"/>
      <c r="G38" s="232"/>
      <c r="H38" s="233"/>
      <c r="I38" s="233"/>
      <c r="J38" s="233"/>
      <c r="K38" s="234"/>
      <c r="L38" s="391"/>
      <c r="M38" s="392"/>
      <c r="N38" s="235"/>
      <c r="O38" s="377"/>
      <c r="P38" s="381"/>
      <c r="Q38" s="382"/>
      <c r="R38" s="377"/>
    </row>
    <row r="39" spans="1:18" s="236" customFormat="1" ht="12" customHeight="1" x14ac:dyDescent="0.2">
      <c r="A39" s="229"/>
      <c r="B39" s="230"/>
      <c r="C39" s="231"/>
      <c r="D39" s="232"/>
      <c r="E39" s="232"/>
      <c r="F39" s="232"/>
      <c r="G39" s="232"/>
      <c r="H39" s="233"/>
      <c r="I39" s="233"/>
      <c r="J39" s="233"/>
      <c r="K39" s="234"/>
      <c r="L39" s="391"/>
      <c r="M39" s="392"/>
      <c r="N39" s="235"/>
      <c r="O39" s="377"/>
      <c r="P39" s="381"/>
      <c r="Q39" s="382"/>
      <c r="R39" s="377"/>
    </row>
    <row r="40" spans="1:18" s="236" customFormat="1" ht="12" customHeight="1" x14ac:dyDescent="0.2">
      <c r="A40" s="229"/>
      <c r="B40" s="230"/>
      <c r="C40" s="231"/>
      <c r="D40" s="232"/>
      <c r="E40" s="232"/>
      <c r="F40" s="232"/>
      <c r="G40" s="232"/>
      <c r="H40" s="233"/>
      <c r="I40" s="233"/>
      <c r="J40" s="233"/>
      <c r="K40" s="234"/>
      <c r="L40" s="391"/>
      <c r="M40" s="392"/>
      <c r="N40" s="235"/>
      <c r="O40" s="377"/>
      <c r="P40" s="381"/>
      <c r="Q40" s="382"/>
      <c r="R40" s="377"/>
    </row>
    <row r="41" spans="1:18" s="236" customFormat="1" ht="12" customHeight="1" x14ac:dyDescent="0.2">
      <c r="A41" s="229"/>
      <c r="B41" s="230"/>
      <c r="C41" s="231"/>
      <c r="D41" s="232"/>
      <c r="E41" s="232"/>
      <c r="F41" s="232"/>
      <c r="G41" s="232"/>
      <c r="H41" s="233"/>
      <c r="I41" s="233"/>
      <c r="J41" s="233"/>
      <c r="K41" s="234"/>
      <c r="L41" s="391"/>
      <c r="M41" s="392"/>
      <c r="N41" s="235"/>
      <c r="O41" s="377"/>
      <c r="P41" s="381"/>
      <c r="Q41" s="382"/>
      <c r="R41" s="377"/>
    </row>
    <row r="42" spans="1:18" s="236" customFormat="1" ht="12" customHeight="1" x14ac:dyDescent="0.2">
      <c r="A42" s="229"/>
      <c r="B42" s="230"/>
      <c r="C42" s="231"/>
      <c r="D42" s="232"/>
      <c r="E42" s="232"/>
      <c r="F42" s="232"/>
      <c r="G42" s="232"/>
      <c r="H42" s="233"/>
      <c r="I42" s="233"/>
      <c r="J42" s="233"/>
      <c r="K42" s="234"/>
      <c r="L42" s="391"/>
      <c r="M42" s="392"/>
      <c r="N42" s="235"/>
      <c r="O42" s="377"/>
      <c r="P42" s="381"/>
      <c r="Q42" s="382"/>
      <c r="R42" s="377"/>
    </row>
    <row r="43" spans="1:18" s="236" customFormat="1" ht="12" customHeight="1" x14ac:dyDescent="0.2">
      <c r="A43" s="229"/>
      <c r="B43" s="230"/>
      <c r="C43" s="231"/>
      <c r="D43" s="232"/>
      <c r="E43" s="232"/>
      <c r="F43" s="232"/>
      <c r="G43" s="232"/>
      <c r="H43" s="233"/>
      <c r="I43" s="233"/>
      <c r="J43" s="233"/>
      <c r="K43" s="234"/>
      <c r="L43" s="391"/>
      <c r="M43" s="392"/>
      <c r="N43" s="235"/>
      <c r="O43" s="377"/>
      <c r="P43" s="381"/>
      <c r="Q43" s="382"/>
      <c r="R43" s="377"/>
    </row>
    <row r="44" spans="1:18" s="236" customFormat="1" ht="12" customHeight="1" x14ac:dyDescent="0.2">
      <c r="A44" s="229"/>
      <c r="B44" s="230"/>
      <c r="C44" s="231"/>
      <c r="D44" s="232"/>
      <c r="E44" s="232"/>
      <c r="F44" s="232"/>
      <c r="G44" s="232"/>
      <c r="H44" s="233"/>
      <c r="I44" s="233"/>
      <c r="J44" s="233"/>
      <c r="K44" s="234"/>
      <c r="L44" s="391"/>
      <c r="M44" s="392"/>
      <c r="N44" s="235"/>
      <c r="O44" s="377"/>
      <c r="P44" s="381"/>
      <c r="Q44" s="382"/>
      <c r="R44" s="377"/>
    </row>
    <row r="45" spans="1:18" s="236" customFormat="1" ht="12" customHeight="1" x14ac:dyDescent="0.2">
      <c r="A45" s="229"/>
      <c r="B45" s="230"/>
      <c r="C45" s="231"/>
      <c r="D45" s="232"/>
      <c r="E45" s="232"/>
      <c r="F45" s="232"/>
      <c r="G45" s="232"/>
      <c r="H45" s="233"/>
      <c r="I45" s="233"/>
      <c r="J45" s="233"/>
      <c r="K45" s="234"/>
      <c r="L45" s="391"/>
      <c r="M45" s="392"/>
      <c r="N45" s="235"/>
      <c r="O45" s="377"/>
      <c r="P45" s="381"/>
      <c r="Q45" s="382"/>
      <c r="R45" s="377"/>
    </row>
    <row r="46" spans="1:18" s="236" customFormat="1" ht="12" customHeight="1" x14ac:dyDescent="0.2">
      <c r="A46" s="229"/>
      <c r="B46" s="230"/>
      <c r="C46" s="231"/>
      <c r="D46" s="232"/>
      <c r="E46" s="232"/>
      <c r="F46" s="232"/>
      <c r="G46" s="232"/>
      <c r="H46" s="233"/>
      <c r="I46" s="233"/>
      <c r="J46" s="233"/>
      <c r="K46" s="234"/>
      <c r="L46" s="391"/>
      <c r="M46" s="392"/>
      <c r="N46" s="235"/>
      <c r="O46" s="377"/>
      <c r="P46" s="381"/>
      <c r="Q46" s="382"/>
      <c r="R46" s="377"/>
    </row>
    <row r="47" spans="1:18" s="236" customFormat="1" ht="12" customHeight="1" x14ac:dyDescent="0.2">
      <c r="A47" s="229"/>
      <c r="B47" s="230"/>
      <c r="C47" s="231"/>
      <c r="D47" s="232"/>
      <c r="E47" s="232"/>
      <c r="F47" s="232"/>
      <c r="G47" s="232"/>
      <c r="H47" s="233"/>
      <c r="I47" s="233"/>
      <c r="J47" s="233"/>
      <c r="K47" s="234"/>
      <c r="L47" s="391"/>
      <c r="M47" s="392"/>
      <c r="N47" s="235"/>
      <c r="O47" s="377"/>
      <c r="P47" s="381"/>
      <c r="Q47" s="382"/>
      <c r="R47" s="377"/>
    </row>
    <row r="48" spans="1:18" s="236" customFormat="1" ht="12" customHeight="1" x14ac:dyDescent="0.2">
      <c r="A48" s="229"/>
      <c r="B48" s="230"/>
      <c r="C48" s="231"/>
      <c r="D48" s="232"/>
      <c r="E48" s="232"/>
      <c r="F48" s="232"/>
      <c r="G48" s="232"/>
      <c r="H48" s="233"/>
      <c r="I48" s="233"/>
      <c r="J48" s="233"/>
      <c r="K48" s="234"/>
      <c r="L48" s="391"/>
      <c r="M48" s="392"/>
      <c r="N48" s="235"/>
      <c r="O48" s="377"/>
      <c r="P48" s="381"/>
      <c r="Q48" s="382"/>
      <c r="R48" s="377"/>
    </row>
    <row r="49" spans="1:18" s="236" customFormat="1" ht="12" customHeight="1" x14ac:dyDescent="0.2">
      <c r="A49" s="229"/>
      <c r="B49" s="230"/>
      <c r="C49" s="231"/>
      <c r="D49" s="232"/>
      <c r="E49" s="232"/>
      <c r="F49" s="232"/>
      <c r="G49" s="232"/>
      <c r="H49" s="233"/>
      <c r="I49" s="233"/>
      <c r="J49" s="233"/>
      <c r="K49" s="234"/>
      <c r="L49" s="391"/>
      <c r="M49" s="392"/>
      <c r="N49" s="235"/>
      <c r="O49" s="377"/>
      <c r="P49" s="381"/>
      <c r="Q49" s="382"/>
      <c r="R49" s="377"/>
    </row>
    <row r="50" spans="1:18" s="236" customFormat="1" ht="12" customHeight="1" x14ac:dyDescent="0.2">
      <c r="A50" s="229"/>
      <c r="B50" s="230"/>
      <c r="C50" s="231"/>
      <c r="D50" s="232"/>
      <c r="E50" s="232"/>
      <c r="F50" s="232"/>
      <c r="G50" s="232"/>
      <c r="H50" s="233"/>
      <c r="I50" s="233"/>
      <c r="J50" s="233"/>
      <c r="K50" s="234"/>
      <c r="L50" s="391"/>
      <c r="M50" s="392"/>
      <c r="N50" s="235"/>
      <c r="O50" s="377"/>
      <c r="P50" s="381"/>
      <c r="Q50" s="382"/>
      <c r="R50" s="377"/>
    </row>
    <row r="51" spans="1:18" s="236" customFormat="1" ht="12" customHeight="1" x14ac:dyDescent="0.2">
      <c r="A51" s="229"/>
      <c r="B51" s="230"/>
      <c r="C51" s="231"/>
      <c r="D51" s="232"/>
      <c r="E51" s="232"/>
      <c r="F51" s="232"/>
      <c r="G51" s="232"/>
      <c r="H51" s="233"/>
      <c r="I51" s="233"/>
      <c r="J51" s="233"/>
      <c r="K51" s="234"/>
      <c r="L51" s="391"/>
      <c r="M51" s="392"/>
      <c r="N51" s="235"/>
      <c r="O51" s="377"/>
      <c r="P51" s="381"/>
      <c r="Q51" s="382"/>
      <c r="R51" s="377"/>
    </row>
    <row r="52" spans="1:18" s="236" customFormat="1" ht="12" customHeight="1" x14ac:dyDescent="0.2">
      <c r="A52" s="229"/>
      <c r="B52" s="230"/>
      <c r="C52" s="231"/>
      <c r="D52" s="232"/>
      <c r="E52" s="232"/>
      <c r="F52" s="232"/>
      <c r="G52" s="232"/>
      <c r="H52" s="233"/>
      <c r="I52" s="233"/>
      <c r="J52" s="233"/>
      <c r="K52" s="234"/>
      <c r="L52" s="391"/>
      <c r="M52" s="392"/>
      <c r="N52" s="235"/>
      <c r="O52" s="377"/>
      <c r="P52" s="381"/>
      <c r="Q52" s="382"/>
      <c r="R52" s="377"/>
    </row>
    <row r="53" spans="1:18" s="244" customFormat="1" ht="12" customHeight="1" thickBot="1" x14ac:dyDescent="0.25">
      <c r="A53" s="237"/>
      <c r="B53" s="238"/>
      <c r="C53" s="239"/>
      <c r="D53" s="240"/>
      <c r="E53" s="240"/>
      <c r="F53" s="240"/>
      <c r="G53" s="240"/>
      <c r="H53" s="241"/>
      <c r="I53" s="241"/>
      <c r="J53" s="241"/>
      <c r="K53" s="242"/>
      <c r="L53" s="393"/>
      <c r="M53" s="394"/>
      <c r="N53" s="243"/>
      <c r="O53" s="378"/>
      <c r="P53" s="383"/>
      <c r="Q53" s="384"/>
      <c r="R53" s="378"/>
    </row>
    <row r="54" spans="1:18" x14ac:dyDescent="0.2">
      <c r="L54" s="395"/>
    </row>
    <row r="55" spans="1:18" x14ac:dyDescent="0.2">
      <c r="L55" s="395"/>
    </row>
    <row r="56" spans="1:18" x14ac:dyDescent="0.2">
      <c r="L56" s="395"/>
    </row>
    <row r="57" spans="1:18" x14ac:dyDescent="0.2">
      <c r="L57" s="395"/>
    </row>
    <row r="58" spans="1:18" x14ac:dyDescent="0.2">
      <c r="L58" s="395"/>
    </row>
    <row r="59" spans="1:18" x14ac:dyDescent="0.2">
      <c r="L59" s="395"/>
    </row>
    <row r="60" spans="1:18" x14ac:dyDescent="0.2">
      <c r="L60" s="395"/>
    </row>
    <row r="61" spans="1:18" x14ac:dyDescent="0.2">
      <c r="L61" s="395"/>
    </row>
    <row r="62" spans="1:18" x14ac:dyDescent="0.2">
      <c r="L62" s="395"/>
    </row>
    <row r="63" spans="1:18" x14ac:dyDescent="0.2">
      <c r="L63" s="395"/>
    </row>
    <row r="64" spans="1:18" x14ac:dyDescent="0.2">
      <c r="L64" s="395"/>
    </row>
    <row r="65" spans="12:12" x14ac:dyDescent="0.2">
      <c r="L65" s="395"/>
    </row>
    <row r="66" spans="12:12" x14ac:dyDescent="0.2">
      <c r="L66" s="395"/>
    </row>
    <row r="67" spans="12:12" x14ac:dyDescent="0.2">
      <c r="L67" s="395"/>
    </row>
    <row r="68" spans="12:12" x14ac:dyDescent="0.2">
      <c r="L68" s="395"/>
    </row>
    <row r="69" spans="12:12" x14ac:dyDescent="0.2">
      <c r="L69" s="395"/>
    </row>
    <row r="70" spans="12:12" x14ac:dyDescent="0.2">
      <c r="L70" s="395"/>
    </row>
    <row r="71" spans="12:12" x14ac:dyDescent="0.2">
      <c r="L71" s="395"/>
    </row>
    <row r="72" spans="12:12" x14ac:dyDescent="0.2">
      <c r="L72" s="395"/>
    </row>
    <row r="73" spans="12:12" x14ac:dyDescent="0.2">
      <c r="L73" s="395"/>
    </row>
    <row r="74" spans="12:12" x14ac:dyDescent="0.2">
      <c r="L74" s="395"/>
    </row>
    <row r="75" spans="12:12" x14ac:dyDescent="0.2">
      <c r="L75" s="395"/>
    </row>
    <row r="76" spans="12:12" x14ac:dyDescent="0.2">
      <c r="L76" s="395"/>
    </row>
    <row r="77" spans="12:12" x14ac:dyDescent="0.2">
      <c r="L77" s="395"/>
    </row>
    <row r="78" spans="12:12" x14ac:dyDescent="0.2">
      <c r="L78" s="395"/>
    </row>
    <row r="79" spans="12:12" x14ac:dyDescent="0.2">
      <c r="L79" s="395"/>
    </row>
    <row r="80" spans="12:12" x14ac:dyDescent="0.2">
      <c r="L80" s="395"/>
    </row>
    <row r="81" spans="12:12" x14ac:dyDescent="0.2">
      <c r="L81" s="395"/>
    </row>
    <row r="82" spans="12:12" x14ac:dyDescent="0.2">
      <c r="L82" s="395"/>
    </row>
    <row r="83" spans="12:12" x14ac:dyDescent="0.2">
      <c r="L83" s="395"/>
    </row>
    <row r="84" spans="12:12" x14ac:dyDescent="0.2">
      <c r="L84" s="395"/>
    </row>
    <row r="85" spans="12:12" x14ac:dyDescent="0.2">
      <c r="L85" s="395"/>
    </row>
    <row r="86" spans="12:12" x14ac:dyDescent="0.2">
      <c r="L86" s="395"/>
    </row>
    <row r="87" spans="12:12" x14ac:dyDescent="0.2">
      <c r="L87" s="395"/>
    </row>
    <row r="88" spans="12:12" x14ac:dyDescent="0.2">
      <c r="L88" s="395"/>
    </row>
    <row r="89" spans="12:12" x14ac:dyDescent="0.2">
      <c r="L89" s="395"/>
    </row>
    <row r="90" spans="12:12" x14ac:dyDescent="0.2">
      <c r="L90" s="395"/>
    </row>
  </sheetData>
  <sheetProtection password="8C55" sheet="1"/>
  <mergeCells count="16">
    <mergeCell ref="N2:N3"/>
    <mergeCell ref="O2:O3"/>
    <mergeCell ref="R2:R3"/>
    <mergeCell ref="P2:Q3"/>
    <mergeCell ref="H2:H3"/>
    <mergeCell ref="I2:I3"/>
    <mergeCell ref="A1:C1"/>
    <mergeCell ref="J2:J3"/>
    <mergeCell ref="M2:M3"/>
    <mergeCell ref="L2:L3"/>
    <mergeCell ref="A2:A3"/>
    <mergeCell ref="K2:K3"/>
    <mergeCell ref="C2:C3"/>
    <mergeCell ref="B2:B3"/>
    <mergeCell ref="D2:G2"/>
    <mergeCell ref="D1:R1"/>
  </mergeCells>
  <phoneticPr fontId="0" type="noConversion"/>
  <conditionalFormatting sqref="B4:C53">
    <cfRule type="cellIs" dxfId="3" priority="1" stopIfTrue="1" operator="equal">
      <formula>0</formula>
    </cfRule>
  </conditionalFormatting>
  <conditionalFormatting sqref="D3:G3">
    <cfRule type="cellIs" dxfId="2" priority="2" stopIfTrue="1" operator="lessThan">
      <formula>1</formula>
    </cfRule>
  </conditionalFormatting>
  <hyperlinks>
    <hyperlink ref="A1" r:id="rId1"/>
  </hyperlinks>
  <printOptions horizontalCentered="1"/>
  <pageMargins left="0.39370078740157483" right="0.39370078740157483" top="0.59055118110236227" bottom="0.39370078740157483" header="0.51181102362204722" footer="0.51181102362204722"/>
  <pageSetup paperSize="9" scale="75" orientation="portrait" horizontalDpi="4294967293" verticalDpi="300" r:id="rId2"/>
  <headerFooter alignWithMargins="0"/>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I54"/>
  <sheetViews>
    <sheetView workbookViewId="0">
      <pane xSplit="3" ySplit="4" topLeftCell="D5" activePane="bottomRight" state="frozen"/>
      <selection pane="topRight" activeCell="C1" sqref="C1"/>
      <selection pane="bottomLeft" activeCell="A5" sqref="A5"/>
      <selection pane="bottomRight" activeCell="D5" sqref="D5"/>
    </sheetView>
  </sheetViews>
  <sheetFormatPr defaultRowHeight="11.25" x14ac:dyDescent="0.2"/>
  <cols>
    <col min="1" max="1" width="10.140625" style="128" hidden="1" customWidth="1"/>
    <col min="2" max="2" width="8.85546875" style="128" customWidth="1"/>
    <col min="3" max="3" width="21.28515625" style="128" customWidth="1"/>
    <col min="4" max="5" width="6.5703125" style="69" customWidth="1"/>
    <col min="6" max="9" width="6.5703125" style="128" customWidth="1"/>
    <col min="10" max="16384" width="9.140625" style="128"/>
  </cols>
  <sheetData>
    <row r="1" spans="2:9" ht="22.5" customHeight="1" x14ac:dyDescent="0.3">
      <c r="B1" s="881" t="str">
        <f>T(ANASAYFA!K6)</f>
        <v>Vehbi Akyar İlkokulu</v>
      </c>
      <c r="C1" s="881"/>
      <c r="D1" s="881"/>
      <c r="E1" s="881"/>
      <c r="F1" s="881"/>
    </row>
    <row r="2" spans="2:9" ht="23.25" customHeight="1" thickBot="1" x14ac:dyDescent="0.25">
      <c r="B2" s="171"/>
      <c r="C2" s="172">
        <f>N(ANASAYFA!L13)</f>
        <v>7</v>
      </c>
      <c r="D2" s="173" t="str">
        <f>T(ANASAYFA!L14)</f>
        <v>A</v>
      </c>
      <c r="E2" s="173"/>
      <c r="F2" s="175"/>
    </row>
    <row r="3" spans="2:9" ht="33" customHeight="1" x14ac:dyDescent="0.2">
      <c r="B3" s="887" t="s">
        <v>15</v>
      </c>
      <c r="C3" s="885" t="s">
        <v>16</v>
      </c>
      <c r="D3" s="883" t="s">
        <v>813</v>
      </c>
      <c r="E3" s="883"/>
      <c r="F3" s="883"/>
      <c r="G3" s="882" t="s">
        <v>812</v>
      </c>
      <c r="H3" s="883"/>
      <c r="I3" s="884"/>
    </row>
    <row r="4" spans="2:9" s="174" customFormat="1" ht="14.25" customHeight="1" thickBot="1" x14ac:dyDescent="0.25">
      <c r="B4" s="888"/>
      <c r="C4" s="886"/>
      <c r="D4" s="256" t="s">
        <v>135</v>
      </c>
      <c r="E4" s="256" t="s">
        <v>136</v>
      </c>
      <c r="F4" s="257" t="s">
        <v>137</v>
      </c>
      <c r="G4" s="258" t="s">
        <v>135</v>
      </c>
      <c r="H4" s="256" t="s">
        <v>136</v>
      </c>
      <c r="I4" s="257" t="s">
        <v>137</v>
      </c>
    </row>
    <row r="5" spans="2:9" s="162" customFormat="1" ht="12" x14ac:dyDescent="0.2">
      <c r="B5" s="259">
        <f>'1a'!B9</f>
        <v>1</v>
      </c>
      <c r="C5" s="260" t="str">
        <f>'1a'!C9</f>
        <v>TEZCAN PARLAK</v>
      </c>
      <c r="D5" s="261">
        <v>5</v>
      </c>
      <c r="E5" s="261">
        <v>3</v>
      </c>
      <c r="F5" s="262">
        <f t="shared" ref="F5:F42" si="0">SUM(D5:E5)</f>
        <v>8</v>
      </c>
      <c r="G5" s="263">
        <v>4</v>
      </c>
      <c r="H5" s="261">
        <v>8</v>
      </c>
      <c r="I5" s="262">
        <f t="shared" ref="I5:I42" si="1">SUM(G5:H5)</f>
        <v>12</v>
      </c>
    </row>
    <row r="6" spans="2:9" ht="12" x14ac:dyDescent="0.2">
      <c r="B6" s="245">
        <f>'1a'!B10</f>
        <v>2</v>
      </c>
      <c r="C6" s="246" t="str">
        <f>'1a'!C10</f>
        <v>DURSUN ALİ KALAY</v>
      </c>
      <c r="D6" s="247"/>
      <c r="E6" s="247"/>
      <c r="F6" s="254">
        <f t="shared" si="0"/>
        <v>0</v>
      </c>
      <c r="G6" s="252"/>
      <c r="H6" s="247"/>
      <c r="I6" s="254">
        <f t="shared" si="1"/>
        <v>0</v>
      </c>
    </row>
    <row r="7" spans="2:9" ht="12" x14ac:dyDescent="0.2">
      <c r="B7" s="245">
        <f>'1a'!B11</f>
        <v>3</v>
      </c>
      <c r="C7" s="246" t="str">
        <f>'1a'!C11</f>
        <v>SELMA AYDIN</v>
      </c>
      <c r="D7" s="247"/>
      <c r="E7" s="247"/>
      <c r="F7" s="254">
        <f t="shared" si="0"/>
        <v>0</v>
      </c>
      <c r="G7" s="252"/>
      <c r="H7" s="247"/>
      <c r="I7" s="254">
        <f t="shared" si="1"/>
        <v>0</v>
      </c>
    </row>
    <row r="8" spans="2:9" ht="12" x14ac:dyDescent="0.2">
      <c r="B8" s="245">
        <f>'1a'!B12</f>
        <v>4</v>
      </c>
      <c r="C8" s="246" t="str">
        <f>'1a'!C12</f>
        <v>MURAT KARTAL</v>
      </c>
      <c r="D8" s="247"/>
      <c r="E8" s="247"/>
      <c r="F8" s="254">
        <f t="shared" si="0"/>
        <v>0</v>
      </c>
      <c r="G8" s="252"/>
      <c r="H8" s="247"/>
      <c r="I8" s="254">
        <f t="shared" si="1"/>
        <v>0</v>
      </c>
    </row>
    <row r="9" spans="2:9" ht="12" x14ac:dyDescent="0.2">
      <c r="B9" s="245">
        <f>'1a'!B13</f>
        <v>5</v>
      </c>
      <c r="C9" s="246" t="str">
        <f>'1a'!C13</f>
        <v>ÖZCAN BAKAR</v>
      </c>
      <c r="D9" s="247"/>
      <c r="E9" s="247"/>
      <c r="F9" s="254">
        <f t="shared" si="0"/>
        <v>0</v>
      </c>
      <c r="G9" s="252"/>
      <c r="H9" s="247"/>
      <c r="I9" s="254">
        <f t="shared" si="1"/>
        <v>0</v>
      </c>
    </row>
    <row r="10" spans="2:9" ht="12" x14ac:dyDescent="0.2">
      <c r="B10" s="245">
        <f>'1a'!B14</f>
        <v>6</v>
      </c>
      <c r="C10" s="246" t="str">
        <f>'1a'!C14</f>
        <v>ÖZLEM UR</v>
      </c>
      <c r="D10" s="247"/>
      <c r="E10" s="247"/>
      <c r="F10" s="254">
        <f t="shared" si="0"/>
        <v>0</v>
      </c>
      <c r="G10" s="252"/>
      <c r="H10" s="247"/>
      <c r="I10" s="254">
        <f t="shared" si="1"/>
        <v>0</v>
      </c>
    </row>
    <row r="11" spans="2:9" ht="12" x14ac:dyDescent="0.2">
      <c r="B11" s="245">
        <f>'1a'!B15</f>
        <v>7</v>
      </c>
      <c r="C11" s="246" t="str">
        <f>'1a'!C15</f>
        <v>BÜŞRA BÜYÜKOK</v>
      </c>
      <c r="D11" s="247"/>
      <c r="E11" s="247"/>
      <c r="F11" s="254">
        <f t="shared" si="0"/>
        <v>0</v>
      </c>
      <c r="G11" s="252"/>
      <c r="H11" s="247"/>
      <c r="I11" s="254">
        <f t="shared" si="1"/>
        <v>0</v>
      </c>
    </row>
    <row r="12" spans="2:9" ht="12" x14ac:dyDescent="0.2">
      <c r="B12" s="245">
        <f>'1a'!B16</f>
        <v>8</v>
      </c>
      <c r="C12" s="246" t="str">
        <f>'1a'!C16</f>
        <v>ELİF TOK</v>
      </c>
      <c r="D12" s="247"/>
      <c r="E12" s="247"/>
      <c r="F12" s="254">
        <f t="shared" si="0"/>
        <v>0</v>
      </c>
      <c r="G12" s="252"/>
      <c r="H12" s="247"/>
      <c r="I12" s="254">
        <f t="shared" si="1"/>
        <v>0</v>
      </c>
    </row>
    <row r="13" spans="2:9" ht="12" x14ac:dyDescent="0.2">
      <c r="B13" s="245">
        <f>'1a'!B17</f>
        <v>9</v>
      </c>
      <c r="C13" s="246" t="str">
        <f>'1a'!C17</f>
        <v>ELİF GÖL</v>
      </c>
      <c r="D13" s="247"/>
      <c r="E13" s="247"/>
      <c r="F13" s="254">
        <f t="shared" si="0"/>
        <v>0</v>
      </c>
      <c r="G13" s="252"/>
      <c r="H13" s="247"/>
      <c r="I13" s="254">
        <f t="shared" si="1"/>
        <v>0</v>
      </c>
    </row>
    <row r="14" spans="2:9" ht="12" x14ac:dyDescent="0.2">
      <c r="B14" s="245">
        <f>'1a'!B18</f>
        <v>10</v>
      </c>
      <c r="C14" s="246" t="str">
        <f>'1a'!C18</f>
        <v>SUNA TOK</v>
      </c>
      <c r="D14" s="247"/>
      <c r="E14" s="247"/>
      <c r="F14" s="254">
        <f t="shared" si="0"/>
        <v>0</v>
      </c>
      <c r="G14" s="252"/>
      <c r="H14" s="247"/>
      <c r="I14" s="254">
        <f t="shared" si="1"/>
        <v>0</v>
      </c>
    </row>
    <row r="15" spans="2:9" ht="12" x14ac:dyDescent="0.2">
      <c r="B15" s="245">
        <f>'1a'!B19</f>
        <v>11</v>
      </c>
      <c r="C15" s="246" t="str">
        <f>'1a'!C19</f>
        <v>GÜLER DEMİR</v>
      </c>
      <c r="D15" s="247"/>
      <c r="E15" s="247"/>
      <c r="F15" s="254">
        <f t="shared" si="0"/>
        <v>0</v>
      </c>
      <c r="G15" s="252"/>
      <c r="H15" s="247"/>
      <c r="I15" s="254">
        <f t="shared" si="1"/>
        <v>0</v>
      </c>
    </row>
    <row r="16" spans="2:9" ht="12" x14ac:dyDescent="0.2">
      <c r="B16" s="245">
        <f>'1a'!B20</f>
        <v>12</v>
      </c>
      <c r="C16" s="246" t="str">
        <f>'1a'!C20</f>
        <v>DERYA BODUR</v>
      </c>
      <c r="D16" s="247"/>
      <c r="E16" s="247"/>
      <c r="F16" s="254">
        <f t="shared" si="0"/>
        <v>0</v>
      </c>
      <c r="G16" s="252"/>
      <c r="H16" s="247"/>
      <c r="I16" s="254">
        <f t="shared" si="1"/>
        <v>0</v>
      </c>
    </row>
    <row r="17" spans="2:9" ht="12" x14ac:dyDescent="0.2">
      <c r="B17" s="245">
        <f>'1a'!B21</f>
        <v>13</v>
      </c>
      <c r="C17" s="246" t="str">
        <f>'1a'!C21</f>
        <v>ALİ CAN ÖZÇİL</v>
      </c>
      <c r="D17" s="247"/>
      <c r="E17" s="247"/>
      <c r="F17" s="254">
        <f t="shared" si="0"/>
        <v>0</v>
      </c>
      <c r="G17" s="252"/>
      <c r="H17" s="247"/>
      <c r="I17" s="254">
        <f t="shared" si="1"/>
        <v>0</v>
      </c>
    </row>
    <row r="18" spans="2:9" ht="12" x14ac:dyDescent="0.2">
      <c r="B18" s="245">
        <f>'1a'!B22</f>
        <v>14</v>
      </c>
      <c r="C18" s="246" t="str">
        <f>'1a'!C22</f>
        <v>SEVGİ YILDIZ</v>
      </c>
      <c r="D18" s="247"/>
      <c r="E18" s="247"/>
      <c r="F18" s="254">
        <f t="shared" si="0"/>
        <v>0</v>
      </c>
      <c r="G18" s="252"/>
      <c r="H18" s="247"/>
      <c r="I18" s="254">
        <f t="shared" si="1"/>
        <v>0</v>
      </c>
    </row>
    <row r="19" spans="2:9" ht="12" x14ac:dyDescent="0.2">
      <c r="B19" s="245">
        <f>'1a'!B23</f>
        <v>15</v>
      </c>
      <c r="C19" s="246" t="str">
        <f>'1a'!C23</f>
        <v>ÖMÜR PEHLİVAN</v>
      </c>
      <c r="D19" s="247"/>
      <c r="E19" s="247"/>
      <c r="F19" s="254">
        <f t="shared" si="0"/>
        <v>0</v>
      </c>
      <c r="G19" s="252"/>
      <c r="H19" s="247"/>
      <c r="I19" s="254">
        <f t="shared" si="1"/>
        <v>0</v>
      </c>
    </row>
    <row r="20" spans="2:9" ht="12" x14ac:dyDescent="0.2">
      <c r="B20" s="245">
        <f>'1a'!B24</f>
        <v>16</v>
      </c>
      <c r="C20" s="246" t="str">
        <f>'1a'!C24</f>
        <v>TEZCAN PARLAK</v>
      </c>
      <c r="D20" s="247"/>
      <c r="E20" s="247"/>
      <c r="F20" s="254">
        <f t="shared" si="0"/>
        <v>0</v>
      </c>
      <c r="G20" s="252"/>
      <c r="H20" s="247"/>
      <c r="I20" s="254">
        <f t="shared" si="1"/>
        <v>0</v>
      </c>
    </row>
    <row r="21" spans="2:9" ht="12" x14ac:dyDescent="0.2">
      <c r="B21" s="245">
        <f>'1a'!B25</f>
        <v>17</v>
      </c>
      <c r="C21" s="246" t="str">
        <f>'1a'!C25</f>
        <v>DURSUN ALİ KALAY</v>
      </c>
      <c r="D21" s="247"/>
      <c r="E21" s="247"/>
      <c r="F21" s="254">
        <f t="shared" si="0"/>
        <v>0</v>
      </c>
      <c r="G21" s="252"/>
      <c r="H21" s="247"/>
      <c r="I21" s="254">
        <f t="shared" si="1"/>
        <v>0</v>
      </c>
    </row>
    <row r="22" spans="2:9" ht="12" x14ac:dyDescent="0.2">
      <c r="B22" s="245">
        <f>'1a'!B26</f>
        <v>18</v>
      </c>
      <c r="C22" s="246" t="str">
        <f>'1a'!C26</f>
        <v>SELMA AYDIN</v>
      </c>
      <c r="D22" s="247"/>
      <c r="E22" s="247"/>
      <c r="F22" s="254">
        <f t="shared" si="0"/>
        <v>0</v>
      </c>
      <c r="G22" s="252"/>
      <c r="H22" s="247"/>
      <c r="I22" s="254">
        <f t="shared" si="1"/>
        <v>0</v>
      </c>
    </row>
    <row r="23" spans="2:9" ht="12" x14ac:dyDescent="0.2">
      <c r="B23" s="245">
        <f>'1a'!B27</f>
        <v>19</v>
      </c>
      <c r="C23" s="246" t="str">
        <f>'1a'!C27</f>
        <v>MURAT KARTAL</v>
      </c>
      <c r="D23" s="247"/>
      <c r="E23" s="247"/>
      <c r="F23" s="254">
        <f t="shared" si="0"/>
        <v>0</v>
      </c>
      <c r="G23" s="252"/>
      <c r="H23" s="247"/>
      <c r="I23" s="254">
        <f t="shared" si="1"/>
        <v>0</v>
      </c>
    </row>
    <row r="24" spans="2:9" ht="12" x14ac:dyDescent="0.2">
      <c r="B24" s="245">
        <f>'1a'!B28</f>
        <v>20</v>
      </c>
      <c r="C24" s="246" t="str">
        <f>'1a'!C28</f>
        <v>ÖZCAN BAKAR</v>
      </c>
      <c r="D24" s="247"/>
      <c r="E24" s="247"/>
      <c r="F24" s="254">
        <f t="shared" si="0"/>
        <v>0</v>
      </c>
      <c r="G24" s="252"/>
      <c r="H24" s="247"/>
      <c r="I24" s="254">
        <f t="shared" si="1"/>
        <v>0</v>
      </c>
    </row>
    <row r="25" spans="2:9" ht="12" x14ac:dyDescent="0.2">
      <c r="B25" s="245">
        <f>'1a'!B29</f>
        <v>21</v>
      </c>
      <c r="C25" s="246" t="str">
        <f>'1a'!C29</f>
        <v>ÖZLEM UR</v>
      </c>
      <c r="D25" s="247"/>
      <c r="E25" s="247"/>
      <c r="F25" s="254">
        <f t="shared" si="0"/>
        <v>0</v>
      </c>
      <c r="G25" s="252"/>
      <c r="H25" s="247"/>
      <c r="I25" s="254">
        <f t="shared" si="1"/>
        <v>0</v>
      </c>
    </row>
    <row r="26" spans="2:9" ht="12" x14ac:dyDescent="0.2">
      <c r="B26" s="245">
        <f>'1a'!B30</f>
        <v>22</v>
      </c>
      <c r="C26" s="246" t="str">
        <f>'1a'!C30</f>
        <v>BÜŞRA BÜYÜKOK</v>
      </c>
      <c r="D26" s="247"/>
      <c r="E26" s="247"/>
      <c r="F26" s="254">
        <f t="shared" si="0"/>
        <v>0</v>
      </c>
      <c r="G26" s="252"/>
      <c r="H26" s="247"/>
      <c r="I26" s="254">
        <f t="shared" si="1"/>
        <v>0</v>
      </c>
    </row>
    <row r="27" spans="2:9" ht="12" x14ac:dyDescent="0.2">
      <c r="B27" s="245">
        <f>'1a'!B31</f>
        <v>23</v>
      </c>
      <c r="C27" s="246" t="str">
        <f>'1a'!C31</f>
        <v>ELİF TOK</v>
      </c>
      <c r="D27" s="247"/>
      <c r="E27" s="247"/>
      <c r="F27" s="254">
        <f t="shared" si="0"/>
        <v>0</v>
      </c>
      <c r="G27" s="252"/>
      <c r="H27" s="247"/>
      <c r="I27" s="254">
        <f t="shared" si="1"/>
        <v>0</v>
      </c>
    </row>
    <row r="28" spans="2:9" ht="12" x14ac:dyDescent="0.2">
      <c r="B28" s="245">
        <f>'1a'!B32</f>
        <v>24</v>
      </c>
      <c r="C28" s="246" t="str">
        <f>'1a'!C32</f>
        <v>ELİF GÖL</v>
      </c>
      <c r="D28" s="247"/>
      <c r="E28" s="247"/>
      <c r="F28" s="254">
        <f t="shared" si="0"/>
        <v>0</v>
      </c>
      <c r="G28" s="252"/>
      <c r="H28" s="247"/>
      <c r="I28" s="254">
        <f t="shared" si="1"/>
        <v>0</v>
      </c>
    </row>
    <row r="29" spans="2:9" ht="12" x14ac:dyDescent="0.2">
      <c r="B29" s="245">
        <f>'1a'!B33</f>
        <v>25</v>
      </c>
      <c r="C29" s="246" t="str">
        <f>'1a'!C33</f>
        <v>SUNA TOK</v>
      </c>
      <c r="D29" s="247"/>
      <c r="E29" s="247"/>
      <c r="F29" s="254">
        <f t="shared" si="0"/>
        <v>0</v>
      </c>
      <c r="G29" s="252"/>
      <c r="H29" s="247"/>
      <c r="I29" s="254">
        <f t="shared" si="1"/>
        <v>0</v>
      </c>
    </row>
    <row r="30" spans="2:9" ht="12" x14ac:dyDescent="0.2">
      <c r="B30" s="245">
        <f>'1a'!B34</f>
        <v>26</v>
      </c>
      <c r="C30" s="246" t="str">
        <f>'1a'!C34</f>
        <v>GÜLER DEMİR</v>
      </c>
      <c r="D30" s="247"/>
      <c r="E30" s="247"/>
      <c r="F30" s="254">
        <f t="shared" si="0"/>
        <v>0</v>
      </c>
      <c r="G30" s="252"/>
      <c r="H30" s="247"/>
      <c r="I30" s="254">
        <f t="shared" si="1"/>
        <v>0</v>
      </c>
    </row>
    <row r="31" spans="2:9" ht="12" x14ac:dyDescent="0.2">
      <c r="B31" s="245">
        <f>'1a'!B35</f>
        <v>27</v>
      </c>
      <c r="C31" s="246" t="str">
        <f>'1a'!C35</f>
        <v>DERYA BODUR</v>
      </c>
      <c r="D31" s="247"/>
      <c r="E31" s="247"/>
      <c r="F31" s="254">
        <f t="shared" si="0"/>
        <v>0</v>
      </c>
      <c r="G31" s="252"/>
      <c r="H31" s="247"/>
      <c r="I31" s="254">
        <f t="shared" si="1"/>
        <v>0</v>
      </c>
    </row>
    <row r="32" spans="2:9" ht="12" x14ac:dyDescent="0.2">
      <c r="B32" s="245">
        <f>'1a'!B36</f>
        <v>28</v>
      </c>
      <c r="C32" s="246" t="str">
        <f>'1a'!C36</f>
        <v>ALİ CAN ÖZÇİL</v>
      </c>
      <c r="D32" s="247"/>
      <c r="E32" s="247"/>
      <c r="F32" s="254">
        <f t="shared" si="0"/>
        <v>0</v>
      </c>
      <c r="G32" s="252"/>
      <c r="H32" s="247"/>
      <c r="I32" s="254">
        <f t="shared" si="1"/>
        <v>0</v>
      </c>
    </row>
    <row r="33" spans="2:9" ht="12" x14ac:dyDescent="0.2">
      <c r="B33" s="245">
        <f>'1a'!B37</f>
        <v>29</v>
      </c>
      <c r="C33" s="246" t="str">
        <f>'1a'!C37</f>
        <v>SEVGİ YILDIZ</v>
      </c>
      <c r="D33" s="247"/>
      <c r="E33" s="247"/>
      <c r="F33" s="254">
        <f t="shared" si="0"/>
        <v>0</v>
      </c>
      <c r="G33" s="252"/>
      <c r="H33" s="247"/>
      <c r="I33" s="254">
        <f t="shared" si="1"/>
        <v>0</v>
      </c>
    </row>
    <row r="34" spans="2:9" ht="12" x14ac:dyDescent="0.2">
      <c r="B34" s="245">
        <f>'1a'!B38</f>
        <v>30</v>
      </c>
      <c r="C34" s="246" t="str">
        <f>'1a'!C38</f>
        <v>ÖMÜR PEHLİVAN</v>
      </c>
      <c r="D34" s="247"/>
      <c r="E34" s="247"/>
      <c r="F34" s="254">
        <f t="shared" si="0"/>
        <v>0</v>
      </c>
      <c r="G34" s="252"/>
      <c r="H34" s="247"/>
      <c r="I34" s="254">
        <f t="shared" si="1"/>
        <v>0</v>
      </c>
    </row>
    <row r="35" spans="2:9" ht="12" x14ac:dyDescent="0.2">
      <c r="B35" s="245">
        <f>'1a'!B39</f>
        <v>0</v>
      </c>
      <c r="C35" s="246">
        <f>'1a'!C39</f>
        <v>0</v>
      </c>
      <c r="D35" s="247"/>
      <c r="E35" s="247"/>
      <c r="F35" s="254">
        <f t="shared" si="0"/>
        <v>0</v>
      </c>
      <c r="G35" s="252"/>
      <c r="H35" s="247"/>
      <c r="I35" s="254">
        <f t="shared" si="1"/>
        <v>0</v>
      </c>
    </row>
    <row r="36" spans="2:9" ht="12" x14ac:dyDescent="0.2">
      <c r="B36" s="245">
        <f>'1a'!B40</f>
        <v>0</v>
      </c>
      <c r="C36" s="246">
        <f>'1a'!C40</f>
        <v>0</v>
      </c>
      <c r="D36" s="247"/>
      <c r="E36" s="247"/>
      <c r="F36" s="254">
        <f t="shared" si="0"/>
        <v>0</v>
      </c>
      <c r="G36" s="252"/>
      <c r="H36" s="247"/>
      <c r="I36" s="254">
        <f t="shared" si="1"/>
        <v>0</v>
      </c>
    </row>
    <row r="37" spans="2:9" ht="12" x14ac:dyDescent="0.2">
      <c r="B37" s="245">
        <f>'1a'!B41</f>
        <v>0</v>
      </c>
      <c r="C37" s="246">
        <f>'1a'!C41</f>
        <v>0</v>
      </c>
      <c r="D37" s="247"/>
      <c r="E37" s="247"/>
      <c r="F37" s="254">
        <f t="shared" si="0"/>
        <v>0</v>
      </c>
      <c r="G37" s="252"/>
      <c r="H37" s="247"/>
      <c r="I37" s="254">
        <f t="shared" si="1"/>
        <v>0</v>
      </c>
    </row>
    <row r="38" spans="2:9" ht="12" x14ac:dyDescent="0.2">
      <c r="B38" s="245">
        <f>'1a'!B42</f>
        <v>0</v>
      </c>
      <c r="C38" s="246">
        <f>'1a'!C42</f>
        <v>0</v>
      </c>
      <c r="D38" s="247"/>
      <c r="E38" s="247"/>
      <c r="F38" s="254">
        <f t="shared" si="0"/>
        <v>0</v>
      </c>
      <c r="G38" s="252"/>
      <c r="H38" s="247"/>
      <c r="I38" s="254">
        <f t="shared" si="1"/>
        <v>0</v>
      </c>
    </row>
    <row r="39" spans="2:9" ht="12" x14ac:dyDescent="0.2">
      <c r="B39" s="245">
        <f>'1a'!B43</f>
        <v>0</v>
      </c>
      <c r="C39" s="246">
        <f>'1a'!C43</f>
        <v>0</v>
      </c>
      <c r="D39" s="247"/>
      <c r="E39" s="247"/>
      <c r="F39" s="254">
        <f t="shared" si="0"/>
        <v>0</v>
      </c>
      <c r="G39" s="252"/>
      <c r="H39" s="247"/>
      <c r="I39" s="254">
        <f t="shared" si="1"/>
        <v>0</v>
      </c>
    </row>
    <row r="40" spans="2:9" ht="12" x14ac:dyDescent="0.2">
      <c r="B40" s="245">
        <f>'1a'!B44</f>
        <v>0</v>
      </c>
      <c r="C40" s="246">
        <f>'1a'!C44</f>
        <v>0</v>
      </c>
      <c r="D40" s="247"/>
      <c r="E40" s="247"/>
      <c r="F40" s="254">
        <f t="shared" si="0"/>
        <v>0</v>
      </c>
      <c r="G40" s="252"/>
      <c r="H40" s="247"/>
      <c r="I40" s="254">
        <f t="shared" si="1"/>
        <v>0</v>
      </c>
    </row>
    <row r="41" spans="2:9" ht="12" x14ac:dyDescent="0.2">
      <c r="B41" s="245">
        <f>'1a'!B45</f>
        <v>0</v>
      </c>
      <c r="C41" s="246">
        <f>'1a'!C45</f>
        <v>0</v>
      </c>
      <c r="D41" s="247"/>
      <c r="E41" s="247"/>
      <c r="F41" s="254">
        <f t="shared" si="0"/>
        <v>0</v>
      </c>
      <c r="G41" s="252"/>
      <c r="H41" s="247"/>
      <c r="I41" s="254">
        <f t="shared" si="1"/>
        <v>0</v>
      </c>
    </row>
    <row r="42" spans="2:9" ht="12" x14ac:dyDescent="0.2">
      <c r="B42" s="245">
        <f>'1a'!B46</f>
        <v>0</v>
      </c>
      <c r="C42" s="246">
        <f>'1a'!C46</f>
        <v>0</v>
      </c>
      <c r="D42" s="247"/>
      <c r="E42" s="247"/>
      <c r="F42" s="254">
        <f t="shared" si="0"/>
        <v>0</v>
      </c>
      <c r="G42" s="252"/>
      <c r="H42" s="247"/>
      <c r="I42" s="254">
        <f t="shared" si="1"/>
        <v>0</v>
      </c>
    </row>
    <row r="43" spans="2:9" ht="12" x14ac:dyDescent="0.2">
      <c r="B43" s="245">
        <f>'1a'!B47</f>
        <v>0</v>
      </c>
      <c r="C43" s="246">
        <f>'1a'!C47</f>
        <v>0</v>
      </c>
      <c r="D43" s="247"/>
      <c r="E43" s="247"/>
      <c r="F43" s="254">
        <f t="shared" ref="F43:F54" si="2">SUM(D43:E43)</f>
        <v>0</v>
      </c>
      <c r="G43" s="252"/>
      <c r="H43" s="247"/>
      <c r="I43" s="254">
        <f t="shared" ref="I43:I54" si="3">SUM(G43:H43)</f>
        <v>0</v>
      </c>
    </row>
    <row r="44" spans="2:9" ht="12" x14ac:dyDescent="0.2">
      <c r="B44" s="245">
        <f>'1a'!B48</f>
        <v>0</v>
      </c>
      <c r="C44" s="246">
        <f>'1a'!C48</f>
        <v>0</v>
      </c>
      <c r="D44" s="247"/>
      <c r="E44" s="247"/>
      <c r="F44" s="254">
        <f t="shared" si="2"/>
        <v>0</v>
      </c>
      <c r="G44" s="252"/>
      <c r="H44" s="247"/>
      <c r="I44" s="254">
        <f t="shared" si="3"/>
        <v>0</v>
      </c>
    </row>
    <row r="45" spans="2:9" ht="12" x14ac:dyDescent="0.2">
      <c r="B45" s="245">
        <f>'1a'!B49</f>
        <v>0</v>
      </c>
      <c r="C45" s="246">
        <f>'1a'!C49</f>
        <v>0</v>
      </c>
      <c r="D45" s="248"/>
      <c r="E45" s="248"/>
      <c r="F45" s="254">
        <f t="shared" si="2"/>
        <v>0</v>
      </c>
      <c r="G45" s="252"/>
      <c r="H45" s="247"/>
      <c r="I45" s="254">
        <f t="shared" si="3"/>
        <v>0</v>
      </c>
    </row>
    <row r="46" spans="2:9" ht="12" x14ac:dyDescent="0.2">
      <c r="B46" s="245">
        <f>'1a'!B50</f>
        <v>0</v>
      </c>
      <c r="C46" s="246">
        <f>'1a'!C50</f>
        <v>0</v>
      </c>
      <c r="D46" s="248"/>
      <c r="E46" s="248"/>
      <c r="F46" s="254">
        <f t="shared" si="2"/>
        <v>0</v>
      </c>
      <c r="G46" s="252"/>
      <c r="H46" s="247"/>
      <c r="I46" s="254">
        <f t="shared" si="3"/>
        <v>0</v>
      </c>
    </row>
    <row r="47" spans="2:9" ht="12" x14ac:dyDescent="0.2">
      <c r="B47" s="245">
        <f>'1a'!B51</f>
        <v>0</v>
      </c>
      <c r="C47" s="246">
        <f>'1a'!C51</f>
        <v>0</v>
      </c>
      <c r="D47" s="248"/>
      <c r="E47" s="248"/>
      <c r="F47" s="254">
        <f t="shared" si="2"/>
        <v>0</v>
      </c>
      <c r="G47" s="252"/>
      <c r="H47" s="247"/>
      <c r="I47" s="254">
        <f t="shared" si="3"/>
        <v>0</v>
      </c>
    </row>
    <row r="48" spans="2:9" ht="12" x14ac:dyDescent="0.2">
      <c r="B48" s="245">
        <f>'1a'!B52</f>
        <v>0</v>
      </c>
      <c r="C48" s="246">
        <f>'1a'!C52</f>
        <v>0</v>
      </c>
      <c r="D48" s="248"/>
      <c r="E48" s="248"/>
      <c r="F48" s="254">
        <f t="shared" si="2"/>
        <v>0</v>
      </c>
      <c r="G48" s="252"/>
      <c r="H48" s="247"/>
      <c r="I48" s="254">
        <f t="shared" si="3"/>
        <v>0</v>
      </c>
    </row>
    <row r="49" spans="2:9" ht="12" x14ac:dyDescent="0.2">
      <c r="B49" s="245">
        <f>'1a'!B53</f>
        <v>0</v>
      </c>
      <c r="C49" s="246">
        <f>'1a'!C53</f>
        <v>0</v>
      </c>
      <c r="D49" s="248"/>
      <c r="E49" s="248"/>
      <c r="F49" s="254">
        <f t="shared" si="2"/>
        <v>0</v>
      </c>
      <c r="G49" s="252"/>
      <c r="H49" s="247"/>
      <c r="I49" s="254">
        <f t="shared" si="3"/>
        <v>0</v>
      </c>
    </row>
    <row r="50" spans="2:9" ht="12" x14ac:dyDescent="0.2">
      <c r="B50" s="245">
        <f>'1a'!B54</f>
        <v>0</v>
      </c>
      <c r="C50" s="246">
        <f>'1a'!C54</f>
        <v>0</v>
      </c>
      <c r="D50" s="248"/>
      <c r="E50" s="248"/>
      <c r="F50" s="254">
        <f t="shared" si="2"/>
        <v>0</v>
      </c>
      <c r="G50" s="252"/>
      <c r="H50" s="247"/>
      <c r="I50" s="254">
        <f t="shared" si="3"/>
        <v>0</v>
      </c>
    </row>
    <row r="51" spans="2:9" ht="12" x14ac:dyDescent="0.2">
      <c r="B51" s="245">
        <f>'1a'!B55</f>
        <v>0</v>
      </c>
      <c r="C51" s="246">
        <f>'1a'!C55</f>
        <v>0</v>
      </c>
      <c r="D51" s="248"/>
      <c r="E51" s="248"/>
      <c r="F51" s="254">
        <f t="shared" si="2"/>
        <v>0</v>
      </c>
      <c r="G51" s="252"/>
      <c r="H51" s="247"/>
      <c r="I51" s="254">
        <f t="shared" si="3"/>
        <v>0</v>
      </c>
    </row>
    <row r="52" spans="2:9" ht="12" x14ac:dyDescent="0.2">
      <c r="B52" s="245">
        <f>'1a'!B56</f>
        <v>0</v>
      </c>
      <c r="C52" s="246">
        <f>'1a'!C56</f>
        <v>0</v>
      </c>
      <c r="D52" s="248"/>
      <c r="E52" s="248"/>
      <c r="F52" s="254">
        <f t="shared" si="2"/>
        <v>0</v>
      </c>
      <c r="G52" s="252"/>
      <c r="H52" s="247"/>
      <c r="I52" s="254">
        <f t="shared" si="3"/>
        <v>0</v>
      </c>
    </row>
    <row r="53" spans="2:9" ht="12" x14ac:dyDescent="0.2">
      <c r="B53" s="245">
        <f>'1a'!B57</f>
        <v>0</v>
      </c>
      <c r="C53" s="246">
        <f>'1a'!C57</f>
        <v>0</v>
      </c>
      <c r="D53" s="248"/>
      <c r="E53" s="248"/>
      <c r="F53" s="254">
        <f t="shared" si="2"/>
        <v>0</v>
      </c>
      <c r="G53" s="252"/>
      <c r="H53" s="247"/>
      <c r="I53" s="254">
        <f t="shared" si="3"/>
        <v>0</v>
      </c>
    </row>
    <row r="54" spans="2:9" ht="12.75" thickBot="1" x14ac:dyDescent="0.25">
      <c r="B54" s="249">
        <f>'1a'!B58</f>
        <v>0</v>
      </c>
      <c r="C54" s="250">
        <f>'1a'!C58</f>
        <v>0</v>
      </c>
      <c r="D54" s="251"/>
      <c r="E54" s="251"/>
      <c r="F54" s="255">
        <f t="shared" si="2"/>
        <v>0</v>
      </c>
      <c r="G54" s="253"/>
      <c r="H54" s="251"/>
      <c r="I54" s="255">
        <f t="shared" si="3"/>
        <v>0</v>
      </c>
    </row>
  </sheetData>
  <sheetProtection password="8C55" sheet="1"/>
  <mergeCells count="5">
    <mergeCell ref="B1:F1"/>
    <mergeCell ref="G3:I3"/>
    <mergeCell ref="C3:C4"/>
    <mergeCell ref="B3:B4"/>
    <mergeCell ref="D3:F3"/>
  </mergeCells>
  <phoneticPr fontId="0" type="noConversion"/>
  <conditionalFormatting sqref="B5:C54">
    <cfRule type="cellIs" dxfId="1" priority="1" stopIfTrue="1" operator="equal">
      <formula>0</formula>
    </cfRule>
  </conditionalFormatting>
  <conditionalFormatting sqref="F4:F54 I4:I54">
    <cfRule type="cellIs" dxfId="0" priority="2" stopIfTrue="1" operator="equal">
      <formula>0</formula>
    </cfRule>
  </conditionalFormatting>
  <printOptions horizontalCentered="1"/>
  <pageMargins left="0.59055118110236227" right="0.59055118110236227" top="0.39370078740157483" bottom="0.19685039370078741" header="0.51181102362204722" footer="0.51181102362204722"/>
  <pageSetup paperSize="9" scale="115" orientation="portrait" horizontalDpi="4294967293"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sqref="A1:K46"/>
    </sheetView>
  </sheetViews>
  <sheetFormatPr defaultRowHeight="12.75" x14ac:dyDescent="0.2"/>
  <sheetData>
    <row r="1" spans="1:11" ht="12.75" customHeight="1" x14ac:dyDescent="0.2">
      <c r="A1" s="889" t="s">
        <v>928</v>
      </c>
      <c r="B1" s="889"/>
      <c r="C1" s="889"/>
      <c r="D1" s="889"/>
      <c r="E1" s="889"/>
      <c r="F1" s="889"/>
      <c r="G1" s="889"/>
      <c r="H1" s="889"/>
      <c r="I1" s="889"/>
      <c r="J1" s="889"/>
      <c r="K1" s="889"/>
    </row>
    <row r="2" spans="1:11" x14ac:dyDescent="0.2">
      <c r="A2" s="889"/>
      <c r="B2" s="889"/>
      <c r="C2" s="889"/>
      <c r="D2" s="889"/>
      <c r="E2" s="889"/>
      <c r="F2" s="889"/>
      <c r="G2" s="889"/>
      <c r="H2" s="889"/>
      <c r="I2" s="889"/>
      <c r="J2" s="889"/>
      <c r="K2" s="889"/>
    </row>
    <row r="3" spans="1:11" x14ac:dyDescent="0.2">
      <c r="A3" s="889"/>
      <c r="B3" s="889"/>
      <c r="C3" s="889"/>
      <c r="D3" s="889"/>
      <c r="E3" s="889"/>
      <c r="F3" s="889"/>
      <c r="G3" s="889"/>
      <c r="H3" s="889"/>
      <c r="I3" s="889"/>
      <c r="J3" s="889"/>
      <c r="K3" s="889"/>
    </row>
    <row r="4" spans="1:11" x14ac:dyDescent="0.2">
      <c r="A4" s="889"/>
      <c r="B4" s="889"/>
      <c r="C4" s="889"/>
      <c r="D4" s="889"/>
      <c r="E4" s="889"/>
      <c r="F4" s="889"/>
      <c r="G4" s="889"/>
      <c r="H4" s="889"/>
      <c r="I4" s="889"/>
      <c r="J4" s="889"/>
      <c r="K4" s="889"/>
    </row>
    <row r="5" spans="1:11" x14ac:dyDescent="0.2">
      <c r="A5" s="889"/>
      <c r="B5" s="889"/>
      <c r="C5" s="889"/>
      <c r="D5" s="889"/>
      <c r="E5" s="889"/>
      <c r="F5" s="889"/>
      <c r="G5" s="889"/>
      <c r="H5" s="889"/>
      <c r="I5" s="889"/>
      <c r="J5" s="889"/>
      <c r="K5" s="889"/>
    </row>
    <row r="6" spans="1:11" x14ac:dyDescent="0.2">
      <c r="A6" s="889"/>
      <c r="B6" s="889"/>
      <c r="C6" s="889"/>
      <c r="D6" s="889"/>
      <c r="E6" s="889"/>
      <c r="F6" s="889"/>
      <c r="G6" s="889"/>
      <c r="H6" s="889"/>
      <c r="I6" s="889"/>
      <c r="J6" s="889"/>
      <c r="K6" s="889"/>
    </row>
    <row r="7" spans="1:11" x14ac:dyDescent="0.2">
      <c r="A7" s="889"/>
      <c r="B7" s="889"/>
      <c r="C7" s="889"/>
      <c r="D7" s="889"/>
      <c r="E7" s="889"/>
      <c r="F7" s="889"/>
      <c r="G7" s="889"/>
      <c r="H7" s="889"/>
      <c r="I7" s="889"/>
      <c r="J7" s="889"/>
      <c r="K7" s="889"/>
    </row>
    <row r="8" spans="1:11" x14ac:dyDescent="0.2">
      <c r="A8" s="889"/>
      <c r="B8" s="889"/>
      <c r="C8" s="889"/>
      <c r="D8" s="889"/>
      <c r="E8" s="889"/>
      <c r="F8" s="889"/>
      <c r="G8" s="889"/>
      <c r="H8" s="889"/>
      <c r="I8" s="889"/>
      <c r="J8" s="889"/>
      <c r="K8" s="889"/>
    </row>
    <row r="9" spans="1:11" x14ac:dyDescent="0.2">
      <c r="A9" s="889"/>
      <c r="B9" s="889"/>
      <c r="C9" s="889"/>
      <c r="D9" s="889"/>
      <c r="E9" s="889"/>
      <c r="F9" s="889"/>
      <c r="G9" s="889"/>
      <c r="H9" s="889"/>
      <c r="I9" s="889"/>
      <c r="J9" s="889"/>
      <c r="K9" s="889"/>
    </row>
    <row r="10" spans="1:11" x14ac:dyDescent="0.2">
      <c r="A10" s="889"/>
      <c r="B10" s="889"/>
      <c r="C10" s="889"/>
      <c r="D10" s="889"/>
      <c r="E10" s="889"/>
      <c r="F10" s="889"/>
      <c r="G10" s="889"/>
      <c r="H10" s="889"/>
      <c r="I10" s="889"/>
      <c r="J10" s="889"/>
      <c r="K10" s="889"/>
    </row>
    <row r="11" spans="1:11" x14ac:dyDescent="0.2">
      <c r="A11" s="889"/>
      <c r="B11" s="889"/>
      <c r="C11" s="889"/>
      <c r="D11" s="889"/>
      <c r="E11" s="889"/>
      <c r="F11" s="889"/>
      <c r="G11" s="889"/>
      <c r="H11" s="889"/>
      <c r="I11" s="889"/>
      <c r="J11" s="889"/>
      <c r="K11" s="889"/>
    </row>
    <row r="12" spans="1:11" x14ac:dyDescent="0.2">
      <c r="A12" s="889"/>
      <c r="B12" s="889"/>
      <c r="C12" s="889"/>
      <c r="D12" s="889"/>
      <c r="E12" s="889"/>
      <c r="F12" s="889"/>
      <c r="G12" s="889"/>
      <c r="H12" s="889"/>
      <c r="I12" s="889"/>
      <c r="J12" s="889"/>
      <c r="K12" s="889"/>
    </row>
    <row r="13" spans="1:11" x14ac:dyDescent="0.2">
      <c r="A13" s="889"/>
      <c r="B13" s="889"/>
      <c r="C13" s="889"/>
      <c r="D13" s="889"/>
      <c r="E13" s="889"/>
      <c r="F13" s="889"/>
      <c r="G13" s="889"/>
      <c r="H13" s="889"/>
      <c r="I13" s="889"/>
      <c r="J13" s="889"/>
      <c r="K13" s="889"/>
    </row>
    <row r="14" spans="1:11" x14ac:dyDescent="0.2">
      <c r="A14" s="889"/>
      <c r="B14" s="889"/>
      <c r="C14" s="889"/>
      <c r="D14" s="889"/>
      <c r="E14" s="889"/>
      <c r="F14" s="889"/>
      <c r="G14" s="889"/>
      <c r="H14" s="889"/>
      <c r="I14" s="889"/>
      <c r="J14" s="889"/>
      <c r="K14" s="889"/>
    </row>
    <row r="15" spans="1:11" x14ac:dyDescent="0.2">
      <c r="A15" s="889"/>
      <c r="B15" s="889"/>
      <c r="C15" s="889"/>
      <c r="D15" s="889"/>
      <c r="E15" s="889"/>
      <c r="F15" s="889"/>
      <c r="G15" s="889"/>
      <c r="H15" s="889"/>
      <c r="I15" s="889"/>
      <c r="J15" s="889"/>
      <c r="K15" s="889"/>
    </row>
    <row r="16" spans="1:11" x14ac:dyDescent="0.2">
      <c r="A16" s="889"/>
      <c r="B16" s="889"/>
      <c r="C16" s="889"/>
      <c r="D16" s="889"/>
      <c r="E16" s="889"/>
      <c r="F16" s="889"/>
      <c r="G16" s="889"/>
      <c r="H16" s="889"/>
      <c r="I16" s="889"/>
      <c r="J16" s="889"/>
      <c r="K16" s="889"/>
    </row>
    <row r="17" spans="1:11" x14ac:dyDescent="0.2">
      <c r="A17" s="889"/>
      <c r="B17" s="889"/>
      <c r="C17" s="889"/>
      <c r="D17" s="889"/>
      <c r="E17" s="889"/>
      <c r="F17" s="889"/>
      <c r="G17" s="889"/>
      <c r="H17" s="889"/>
      <c r="I17" s="889"/>
      <c r="J17" s="889"/>
      <c r="K17" s="889"/>
    </row>
    <row r="18" spans="1:11" x14ac:dyDescent="0.2">
      <c r="A18" s="889"/>
      <c r="B18" s="889"/>
      <c r="C18" s="889"/>
      <c r="D18" s="889"/>
      <c r="E18" s="889"/>
      <c r="F18" s="889"/>
      <c r="G18" s="889"/>
      <c r="H18" s="889"/>
      <c r="I18" s="889"/>
      <c r="J18" s="889"/>
      <c r="K18" s="889"/>
    </row>
    <row r="19" spans="1:11" x14ac:dyDescent="0.2">
      <c r="A19" s="889"/>
      <c r="B19" s="889"/>
      <c r="C19" s="889"/>
      <c r="D19" s="889"/>
      <c r="E19" s="889"/>
      <c r="F19" s="889"/>
      <c r="G19" s="889"/>
      <c r="H19" s="889"/>
      <c r="I19" s="889"/>
      <c r="J19" s="889"/>
      <c r="K19" s="889"/>
    </row>
    <row r="20" spans="1:11" x14ac:dyDescent="0.2">
      <c r="A20" s="889"/>
      <c r="B20" s="889"/>
      <c r="C20" s="889"/>
      <c r="D20" s="889"/>
      <c r="E20" s="889"/>
      <c r="F20" s="889"/>
      <c r="G20" s="889"/>
      <c r="H20" s="889"/>
      <c r="I20" s="889"/>
      <c r="J20" s="889"/>
      <c r="K20" s="889"/>
    </row>
    <row r="21" spans="1:11" x14ac:dyDescent="0.2">
      <c r="A21" s="889"/>
      <c r="B21" s="889"/>
      <c r="C21" s="889"/>
      <c r="D21" s="889"/>
      <c r="E21" s="889"/>
      <c r="F21" s="889"/>
      <c r="G21" s="889"/>
      <c r="H21" s="889"/>
      <c r="I21" s="889"/>
      <c r="J21" s="889"/>
      <c r="K21" s="889"/>
    </row>
    <row r="22" spans="1:11" x14ac:dyDescent="0.2">
      <c r="A22" s="889"/>
      <c r="B22" s="889"/>
      <c r="C22" s="889"/>
      <c r="D22" s="889"/>
      <c r="E22" s="889"/>
      <c r="F22" s="889"/>
      <c r="G22" s="889"/>
      <c r="H22" s="889"/>
      <c r="I22" s="889"/>
      <c r="J22" s="889"/>
      <c r="K22" s="889"/>
    </row>
    <row r="23" spans="1:11" x14ac:dyDescent="0.2">
      <c r="A23" s="889"/>
      <c r="B23" s="889"/>
      <c r="C23" s="889"/>
      <c r="D23" s="889"/>
      <c r="E23" s="889"/>
      <c r="F23" s="889"/>
      <c r="G23" s="889"/>
      <c r="H23" s="889"/>
      <c r="I23" s="889"/>
      <c r="J23" s="889"/>
      <c r="K23" s="889"/>
    </row>
    <row r="24" spans="1:11" x14ac:dyDescent="0.2">
      <c r="A24" s="889"/>
      <c r="B24" s="889"/>
      <c r="C24" s="889"/>
      <c r="D24" s="889"/>
      <c r="E24" s="889"/>
      <c r="F24" s="889"/>
      <c r="G24" s="889"/>
      <c r="H24" s="889"/>
      <c r="I24" s="889"/>
      <c r="J24" s="889"/>
      <c r="K24" s="889"/>
    </row>
    <row r="25" spans="1:11" x14ac:dyDescent="0.2">
      <c r="A25" s="889"/>
      <c r="B25" s="889"/>
      <c r="C25" s="889"/>
      <c r="D25" s="889"/>
      <c r="E25" s="889"/>
      <c r="F25" s="889"/>
      <c r="G25" s="889"/>
      <c r="H25" s="889"/>
      <c r="I25" s="889"/>
      <c r="J25" s="889"/>
      <c r="K25" s="889"/>
    </row>
    <row r="26" spans="1:11" x14ac:dyDescent="0.2">
      <c r="A26" s="889"/>
      <c r="B26" s="889"/>
      <c r="C26" s="889"/>
      <c r="D26" s="889"/>
      <c r="E26" s="889"/>
      <c r="F26" s="889"/>
      <c r="G26" s="889"/>
      <c r="H26" s="889"/>
      <c r="I26" s="889"/>
      <c r="J26" s="889"/>
      <c r="K26" s="889"/>
    </row>
    <row r="27" spans="1:11" x14ac:dyDescent="0.2">
      <c r="A27" s="889"/>
      <c r="B27" s="889"/>
      <c r="C27" s="889"/>
      <c r="D27" s="889"/>
      <c r="E27" s="889"/>
      <c r="F27" s="889"/>
      <c r="G27" s="889"/>
      <c r="H27" s="889"/>
      <c r="I27" s="889"/>
      <c r="J27" s="889"/>
      <c r="K27" s="889"/>
    </row>
    <row r="28" spans="1:11" x14ac:dyDescent="0.2">
      <c r="A28" s="889"/>
      <c r="B28" s="889"/>
      <c r="C28" s="889"/>
      <c r="D28" s="889"/>
      <c r="E28" s="889"/>
      <c r="F28" s="889"/>
      <c r="G28" s="889"/>
      <c r="H28" s="889"/>
      <c r="I28" s="889"/>
      <c r="J28" s="889"/>
      <c r="K28" s="889"/>
    </row>
    <row r="29" spans="1:11" x14ac:dyDescent="0.2">
      <c r="A29" s="889"/>
      <c r="B29" s="889"/>
      <c r="C29" s="889"/>
      <c r="D29" s="889"/>
      <c r="E29" s="889"/>
      <c r="F29" s="889"/>
      <c r="G29" s="889"/>
      <c r="H29" s="889"/>
      <c r="I29" s="889"/>
      <c r="J29" s="889"/>
      <c r="K29" s="889"/>
    </row>
    <row r="30" spans="1:11" x14ac:dyDescent="0.2">
      <c r="A30" s="889"/>
      <c r="B30" s="889"/>
      <c r="C30" s="889"/>
      <c r="D30" s="889"/>
      <c r="E30" s="889"/>
      <c r="F30" s="889"/>
      <c r="G30" s="889"/>
      <c r="H30" s="889"/>
      <c r="I30" s="889"/>
      <c r="J30" s="889"/>
      <c r="K30" s="889"/>
    </row>
    <row r="31" spans="1:11" x14ac:dyDescent="0.2">
      <c r="A31" s="889"/>
      <c r="B31" s="889"/>
      <c r="C31" s="889"/>
      <c r="D31" s="889"/>
      <c r="E31" s="889"/>
      <c r="F31" s="889"/>
      <c r="G31" s="889"/>
      <c r="H31" s="889"/>
      <c r="I31" s="889"/>
      <c r="J31" s="889"/>
      <c r="K31" s="889"/>
    </row>
    <row r="32" spans="1:11" x14ac:dyDescent="0.2">
      <c r="A32" s="889"/>
      <c r="B32" s="889"/>
      <c r="C32" s="889"/>
      <c r="D32" s="889"/>
      <c r="E32" s="889"/>
      <c r="F32" s="889"/>
      <c r="G32" s="889"/>
      <c r="H32" s="889"/>
      <c r="I32" s="889"/>
      <c r="J32" s="889"/>
      <c r="K32" s="889"/>
    </row>
    <row r="33" spans="1:11" x14ac:dyDescent="0.2">
      <c r="A33" s="889"/>
      <c r="B33" s="889"/>
      <c r="C33" s="889"/>
      <c r="D33" s="889"/>
      <c r="E33" s="889"/>
      <c r="F33" s="889"/>
      <c r="G33" s="889"/>
      <c r="H33" s="889"/>
      <c r="I33" s="889"/>
      <c r="J33" s="889"/>
      <c r="K33" s="889"/>
    </row>
    <row r="34" spans="1:11" x14ac:dyDescent="0.2">
      <c r="A34" s="889"/>
      <c r="B34" s="889"/>
      <c r="C34" s="889"/>
      <c r="D34" s="889"/>
      <c r="E34" s="889"/>
      <c r="F34" s="889"/>
      <c r="G34" s="889"/>
      <c r="H34" s="889"/>
      <c r="I34" s="889"/>
      <c r="J34" s="889"/>
      <c r="K34" s="889"/>
    </row>
    <row r="35" spans="1:11" x14ac:dyDescent="0.2">
      <c r="A35" s="889"/>
      <c r="B35" s="889"/>
      <c r="C35" s="889"/>
      <c r="D35" s="889"/>
      <c r="E35" s="889"/>
      <c r="F35" s="889"/>
      <c r="G35" s="889"/>
      <c r="H35" s="889"/>
      <c r="I35" s="889"/>
      <c r="J35" s="889"/>
      <c r="K35" s="889"/>
    </row>
    <row r="36" spans="1:11" x14ac:dyDescent="0.2">
      <c r="A36" s="889"/>
      <c r="B36" s="889"/>
      <c r="C36" s="889"/>
      <c r="D36" s="889"/>
      <c r="E36" s="889"/>
      <c r="F36" s="889"/>
      <c r="G36" s="889"/>
      <c r="H36" s="889"/>
      <c r="I36" s="889"/>
      <c r="J36" s="889"/>
      <c r="K36" s="889"/>
    </row>
    <row r="37" spans="1:11" x14ac:dyDescent="0.2">
      <c r="A37" s="889"/>
      <c r="B37" s="889"/>
      <c r="C37" s="889"/>
      <c r="D37" s="889"/>
      <c r="E37" s="889"/>
      <c r="F37" s="889"/>
      <c r="G37" s="889"/>
      <c r="H37" s="889"/>
      <c r="I37" s="889"/>
      <c r="J37" s="889"/>
      <c r="K37" s="889"/>
    </row>
    <row r="38" spans="1:11" x14ac:dyDescent="0.2">
      <c r="A38" s="889"/>
      <c r="B38" s="889"/>
      <c r="C38" s="889"/>
      <c r="D38" s="889"/>
      <c r="E38" s="889"/>
      <c r="F38" s="889"/>
      <c r="G38" s="889"/>
      <c r="H38" s="889"/>
      <c r="I38" s="889"/>
      <c r="J38" s="889"/>
      <c r="K38" s="889"/>
    </row>
    <row r="39" spans="1:11" x14ac:dyDescent="0.2">
      <c r="A39" s="889"/>
      <c r="B39" s="889"/>
      <c r="C39" s="889"/>
      <c r="D39" s="889"/>
      <c r="E39" s="889"/>
      <c r="F39" s="889"/>
      <c r="G39" s="889"/>
      <c r="H39" s="889"/>
      <c r="I39" s="889"/>
      <c r="J39" s="889"/>
      <c r="K39" s="889"/>
    </row>
    <row r="40" spans="1:11" x14ac:dyDescent="0.2">
      <c r="A40" s="889"/>
      <c r="B40" s="889"/>
      <c r="C40" s="889"/>
      <c r="D40" s="889"/>
      <c r="E40" s="889"/>
      <c r="F40" s="889"/>
      <c r="G40" s="889"/>
      <c r="H40" s="889"/>
      <c r="I40" s="889"/>
      <c r="J40" s="889"/>
      <c r="K40" s="889"/>
    </row>
    <row r="41" spans="1:11" x14ac:dyDescent="0.2">
      <c r="A41" s="889"/>
      <c r="B41" s="889"/>
      <c r="C41" s="889"/>
      <c r="D41" s="889"/>
      <c r="E41" s="889"/>
      <c r="F41" s="889"/>
      <c r="G41" s="889"/>
      <c r="H41" s="889"/>
      <c r="I41" s="889"/>
      <c r="J41" s="889"/>
      <c r="K41" s="889"/>
    </row>
    <row r="42" spans="1:11" x14ac:dyDescent="0.2">
      <c r="A42" s="889"/>
      <c r="B42" s="889"/>
      <c r="C42" s="889"/>
      <c r="D42" s="889"/>
      <c r="E42" s="889"/>
      <c r="F42" s="889"/>
      <c r="G42" s="889"/>
      <c r="H42" s="889"/>
      <c r="I42" s="889"/>
      <c r="J42" s="889"/>
      <c r="K42" s="889"/>
    </row>
    <row r="43" spans="1:11" x14ac:dyDescent="0.2">
      <c r="A43" s="889"/>
      <c r="B43" s="889"/>
      <c r="C43" s="889"/>
      <c r="D43" s="889"/>
      <c r="E43" s="889"/>
      <c r="F43" s="889"/>
      <c r="G43" s="889"/>
      <c r="H43" s="889"/>
      <c r="I43" s="889"/>
      <c r="J43" s="889"/>
      <c r="K43" s="889"/>
    </row>
    <row r="44" spans="1:11" x14ac:dyDescent="0.2">
      <c r="A44" s="889"/>
      <c r="B44" s="889"/>
      <c r="C44" s="889"/>
      <c r="D44" s="889"/>
      <c r="E44" s="889"/>
      <c r="F44" s="889"/>
      <c r="G44" s="889"/>
      <c r="H44" s="889"/>
      <c r="I44" s="889"/>
      <c r="J44" s="889"/>
      <c r="K44" s="889"/>
    </row>
    <row r="45" spans="1:11" x14ac:dyDescent="0.2">
      <c r="A45" s="889"/>
      <c r="B45" s="889"/>
      <c r="C45" s="889"/>
      <c r="D45" s="889"/>
      <c r="E45" s="889"/>
      <c r="F45" s="889"/>
      <c r="G45" s="889"/>
      <c r="H45" s="889"/>
      <c r="I45" s="889"/>
      <c r="J45" s="889"/>
      <c r="K45" s="889"/>
    </row>
    <row r="46" spans="1:11" x14ac:dyDescent="0.2">
      <c r="A46" s="889"/>
      <c r="B46" s="889"/>
      <c r="C46" s="889"/>
      <c r="D46" s="889"/>
      <c r="E46" s="889"/>
      <c r="F46" s="889"/>
      <c r="G46" s="889"/>
      <c r="H46" s="889"/>
      <c r="I46" s="889"/>
      <c r="J46" s="889"/>
      <c r="K46" s="889"/>
    </row>
  </sheetData>
  <sheetProtection password="8C55" sheet="1" objects="1" scenarios="1"/>
  <mergeCells count="1">
    <mergeCell ref="A1:K4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39</vt:i4>
      </vt:variant>
      <vt:variant>
        <vt:lpstr>Adlandırılmış Aralıklar</vt:lpstr>
      </vt:variant>
      <vt:variant>
        <vt:i4>38</vt:i4>
      </vt:variant>
    </vt:vector>
  </HeadingPairs>
  <TitlesOfParts>
    <vt:vector size="77" baseType="lpstr">
      <vt:lpstr>1a</vt:lpstr>
      <vt:lpstr>ANASAYFA</vt:lpstr>
      <vt:lpstr>1b</vt:lpstr>
      <vt:lpstr>2a</vt:lpstr>
      <vt:lpstr>2b</vt:lpstr>
      <vt:lpstr>3a</vt:lpstr>
      <vt:lpstr>3b</vt:lpstr>
      <vt:lpstr>4a</vt:lpstr>
      <vt:lpstr>4b</vt:lpstr>
      <vt:lpstr>5a</vt:lpstr>
      <vt:lpstr>5b</vt:lpstr>
      <vt:lpstr>6a</vt:lpstr>
      <vt:lpstr>6b</vt:lpstr>
      <vt:lpstr>7a</vt:lpstr>
      <vt:lpstr>7b</vt:lpstr>
      <vt:lpstr>8a</vt:lpstr>
      <vt:lpstr>8b</vt:lpstr>
      <vt:lpstr>9a</vt:lpstr>
      <vt:lpstr>9b</vt:lpstr>
      <vt:lpstr>10a</vt:lpstr>
      <vt:lpstr>10b</vt:lpstr>
      <vt:lpstr>11a</vt:lpstr>
      <vt:lpstr>11b</vt:lpstr>
      <vt:lpstr>12a</vt:lpstr>
      <vt:lpstr>12b</vt:lpstr>
      <vt:lpstr>13a</vt:lpstr>
      <vt:lpstr>13b</vt:lpstr>
      <vt:lpstr>14a</vt:lpstr>
      <vt:lpstr>14b</vt:lpstr>
      <vt:lpstr>15a</vt:lpstr>
      <vt:lpstr>15b</vt:lpstr>
      <vt:lpstr>16a</vt:lpstr>
      <vt:lpstr>MatbuKarne</vt:lpstr>
      <vt:lpstr>sonuç</vt:lpstr>
      <vt:lpstr>Sınıf Geçme</vt:lpstr>
      <vt:lpstr>Karne</vt:lpstr>
      <vt:lpstr>öğrbil</vt:lpstr>
      <vt:lpstr>Devamsızlık</vt:lpstr>
      <vt:lpstr>Bilgi</vt:lpstr>
      <vt:lpstr>'10a'!Yazdırma_Alanı</vt:lpstr>
      <vt:lpstr>'10b'!Yazdırma_Alanı</vt:lpstr>
      <vt:lpstr>'11a'!Yazdırma_Alanı</vt:lpstr>
      <vt:lpstr>'11b'!Yazdırma_Alanı</vt:lpstr>
      <vt:lpstr>'12a'!Yazdırma_Alanı</vt:lpstr>
      <vt:lpstr>'12b'!Yazdırma_Alanı</vt:lpstr>
      <vt:lpstr>'13a'!Yazdırma_Alanı</vt:lpstr>
      <vt:lpstr>'13b'!Yazdırma_Alanı</vt:lpstr>
      <vt:lpstr>'14a'!Yazdırma_Alanı</vt:lpstr>
      <vt:lpstr>'14b'!Yazdırma_Alanı</vt:lpstr>
      <vt:lpstr>'15a'!Yazdırma_Alanı</vt:lpstr>
      <vt:lpstr>'15b'!Yazdırma_Alanı</vt:lpstr>
      <vt:lpstr>'16a'!Yazdırma_Alanı</vt:lpstr>
      <vt:lpstr>'1a'!Yazdırma_Alanı</vt:lpstr>
      <vt:lpstr>'1b'!Yazdırma_Alanı</vt:lpstr>
      <vt:lpstr>'2a'!Yazdırma_Alanı</vt:lpstr>
      <vt:lpstr>'2b'!Yazdırma_Alanı</vt:lpstr>
      <vt:lpstr>'3a'!Yazdırma_Alanı</vt:lpstr>
      <vt:lpstr>'3b'!Yazdırma_Alanı</vt:lpstr>
      <vt:lpstr>'4a'!Yazdırma_Alanı</vt:lpstr>
      <vt:lpstr>'4b'!Yazdırma_Alanı</vt:lpstr>
      <vt:lpstr>'5a'!Yazdırma_Alanı</vt:lpstr>
      <vt:lpstr>'5b'!Yazdırma_Alanı</vt:lpstr>
      <vt:lpstr>'6a'!Yazdırma_Alanı</vt:lpstr>
      <vt:lpstr>'6b'!Yazdırma_Alanı</vt:lpstr>
      <vt:lpstr>'7a'!Yazdırma_Alanı</vt:lpstr>
      <vt:lpstr>'7b'!Yazdırma_Alanı</vt:lpstr>
      <vt:lpstr>'8a'!Yazdırma_Alanı</vt:lpstr>
      <vt:lpstr>'8b'!Yazdırma_Alanı</vt:lpstr>
      <vt:lpstr>'9a'!Yazdırma_Alanı</vt:lpstr>
      <vt:lpstr>'9b'!Yazdırma_Alanı</vt:lpstr>
      <vt:lpstr>ANASAYFA!Yazdırma_Alanı</vt:lpstr>
      <vt:lpstr>Devamsızlık!Yazdırma_Alanı</vt:lpstr>
      <vt:lpstr>Karne!Yazdırma_Alanı</vt:lpstr>
      <vt:lpstr>MatbuKarne!Yazdırma_Alanı</vt:lpstr>
      <vt:lpstr>öğrbil!Yazdırma_Alanı</vt:lpstr>
      <vt:lpstr>'Sınıf Geçme'!Yazdırma_Alanı</vt:lpstr>
      <vt:lpstr>sonuç!Yazdırma_Alanı</vt:lpstr>
    </vt:vector>
  </TitlesOfParts>
  <Company>Selim İlçe Milli Eğitim Müdürlüğü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Naşit YILMAZ</dc:creator>
  <cp:lastModifiedBy>nasit</cp:lastModifiedBy>
  <cp:lastPrinted>2019-02-03T21:46:24Z</cp:lastPrinted>
  <dcterms:created xsi:type="dcterms:W3CDTF">2000-08-07T11:39:47Z</dcterms:created>
  <dcterms:modified xsi:type="dcterms:W3CDTF">2019-02-24T16:04:18Z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156912D1">
    <vt:lpwstr/>
  </property>
  <property fmtid="{D5CDD505-2E9C-101B-9397-08002B2CF9AE}" pid="3" name="IVID292516E5">
    <vt:lpwstr/>
  </property>
  <property fmtid="{D5CDD505-2E9C-101B-9397-08002B2CF9AE}" pid="4" name="IVID1F6919E3">
    <vt:lpwstr/>
  </property>
  <property fmtid="{D5CDD505-2E9C-101B-9397-08002B2CF9AE}" pid="5" name="IVID242B1BF9">
    <vt:lpwstr/>
  </property>
  <property fmtid="{D5CDD505-2E9C-101B-9397-08002B2CF9AE}" pid="6" name="IVID140A1CCB">
    <vt:lpwstr/>
  </property>
  <property fmtid="{D5CDD505-2E9C-101B-9397-08002B2CF9AE}" pid="7" name="IVID365A1EDE">
    <vt:lpwstr/>
  </property>
  <property fmtid="{D5CDD505-2E9C-101B-9397-08002B2CF9AE}" pid="8" name="IVID36316E7">
    <vt:lpwstr/>
  </property>
  <property fmtid="{D5CDD505-2E9C-101B-9397-08002B2CF9AE}" pid="9" name="IVID22430CD7">
    <vt:lpwstr/>
  </property>
  <property fmtid="{D5CDD505-2E9C-101B-9397-08002B2CF9AE}" pid="10" name="IVID39200FF0">
    <vt:lpwstr/>
  </property>
  <property fmtid="{D5CDD505-2E9C-101B-9397-08002B2CF9AE}" pid="11" name="IVID430E0DE7">
    <vt:lpwstr/>
  </property>
  <property fmtid="{D5CDD505-2E9C-101B-9397-08002B2CF9AE}" pid="12" name="IVID392B1D09">
    <vt:lpwstr/>
  </property>
  <property fmtid="{D5CDD505-2E9C-101B-9397-08002B2CF9AE}" pid="13" name="IVID26361CD6">
    <vt:lpwstr/>
  </property>
  <property fmtid="{D5CDD505-2E9C-101B-9397-08002B2CF9AE}" pid="14" name="IVID205C12DE">
    <vt:lpwstr/>
  </property>
  <property fmtid="{D5CDD505-2E9C-101B-9397-08002B2CF9AE}" pid="15" name="IVID2F311DDB">
    <vt:lpwstr/>
  </property>
  <property fmtid="{D5CDD505-2E9C-101B-9397-08002B2CF9AE}" pid="16" name="IVID1D7311DB">
    <vt:lpwstr/>
  </property>
  <property fmtid="{D5CDD505-2E9C-101B-9397-08002B2CF9AE}" pid="17" name="IVID2D241709">
    <vt:lpwstr/>
  </property>
  <property fmtid="{D5CDD505-2E9C-101B-9397-08002B2CF9AE}" pid="18" name="IVID396C14D9">
    <vt:lpwstr/>
  </property>
  <property fmtid="{D5CDD505-2E9C-101B-9397-08002B2CF9AE}" pid="19" name="IVID2B4816DC">
    <vt:lpwstr/>
  </property>
  <property fmtid="{D5CDD505-2E9C-101B-9397-08002B2CF9AE}" pid="20" name="IVID38270D00">
    <vt:lpwstr/>
  </property>
  <property fmtid="{D5CDD505-2E9C-101B-9397-08002B2CF9AE}" pid="21" name="IVID14711208">
    <vt:lpwstr/>
  </property>
  <property fmtid="{D5CDD505-2E9C-101B-9397-08002B2CF9AE}" pid="22" name="IVID320F16F1">
    <vt:lpwstr/>
  </property>
  <property fmtid="{D5CDD505-2E9C-101B-9397-08002B2CF9AE}" pid="23" name="IVID182317D7">
    <vt:lpwstr/>
  </property>
  <property fmtid="{D5CDD505-2E9C-101B-9397-08002B2CF9AE}" pid="24" name="IVID331519DB">
    <vt:lpwstr/>
  </property>
  <property fmtid="{D5CDD505-2E9C-101B-9397-08002B2CF9AE}" pid="25" name="IVID25581609">
    <vt:lpwstr/>
  </property>
  <property fmtid="{D5CDD505-2E9C-101B-9397-08002B2CF9AE}" pid="26" name="IVID75207F3">
    <vt:lpwstr/>
  </property>
  <property fmtid="{D5CDD505-2E9C-101B-9397-08002B2CF9AE}" pid="27" name="IVID34391D03">
    <vt:lpwstr/>
  </property>
  <property fmtid="{D5CDD505-2E9C-101B-9397-08002B2CF9AE}" pid="28" name="IVID17E32020">
    <vt:lpwstr/>
  </property>
  <property fmtid="{D5CDD505-2E9C-101B-9397-08002B2CF9AE}" pid="29" name="IVID150611E7">
    <vt:lpwstr/>
  </property>
  <property fmtid="{D5CDD505-2E9C-101B-9397-08002B2CF9AE}" pid="30" name="IVID352715E1">
    <vt:lpwstr/>
  </property>
  <property fmtid="{D5CDD505-2E9C-101B-9397-08002B2CF9AE}" pid="31" name="IVID3A131A06">
    <vt:lpwstr/>
  </property>
  <property fmtid="{D5CDD505-2E9C-101B-9397-08002B2CF9AE}" pid="32" name="IVID195315E0">
    <vt:lpwstr/>
  </property>
  <property fmtid="{D5CDD505-2E9C-101B-9397-08002B2CF9AE}" pid="33" name="IVID124017F8">
    <vt:lpwstr/>
  </property>
  <property fmtid="{D5CDD505-2E9C-101B-9397-08002B2CF9AE}" pid="34" name="IVID15591908">
    <vt:lpwstr/>
  </property>
  <property fmtid="{D5CDD505-2E9C-101B-9397-08002B2CF9AE}" pid="35" name="IVID51810B5F">
    <vt:lpwstr/>
  </property>
</Properties>
</file>